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yao\OneDrive\VALOPRO DEMARAGE 05-02-19\Transparence Web 2022\"/>
    </mc:Choice>
  </mc:AlternateContent>
  <xr:revisionPtr revIDLastSave="0" documentId="8_{F2555D26-7948-496E-AB1A-91F8DF2A6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2022 à notifier" sheetId="4" r:id="rId1"/>
  </sheets>
  <definedNames>
    <definedName name="_xlnm.Print_Area" localSheetId="0">'Budget 2022 à notifier'!$A$1:$I$85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4" l="1"/>
  <c r="G49" i="4"/>
  <c r="H65" i="4"/>
  <c r="C72" i="4"/>
  <c r="C71" i="4"/>
  <c r="C70" i="4"/>
  <c r="C67" i="4"/>
  <c r="C42" i="4"/>
  <c r="C39" i="4"/>
  <c r="C38" i="4"/>
  <c r="C34" i="4"/>
  <c r="C32" i="4"/>
  <c r="C31" i="4"/>
  <c r="C27" i="4"/>
  <c r="C26" i="4"/>
  <c r="C25" i="4"/>
  <c r="C22" i="4"/>
  <c r="H6" i="4" l="1"/>
  <c r="H5" i="4"/>
  <c r="H85" i="4"/>
  <c r="G85" i="4"/>
  <c r="C85" i="4"/>
  <c r="B85" i="4"/>
  <c r="D83" i="4"/>
  <c r="D82" i="4"/>
  <c r="D81" i="4"/>
  <c r="D80" i="4"/>
  <c r="D79" i="4"/>
  <c r="D78" i="4"/>
  <c r="D77" i="4"/>
  <c r="D76" i="4"/>
  <c r="I75" i="4"/>
  <c r="D75" i="4"/>
  <c r="D74" i="4"/>
  <c r="D73" i="4"/>
  <c r="D72" i="4"/>
  <c r="D71" i="4"/>
  <c r="D70" i="4"/>
  <c r="D69" i="4"/>
  <c r="I68" i="4"/>
  <c r="D68" i="4"/>
  <c r="I67" i="4"/>
  <c r="D67" i="4"/>
  <c r="I66" i="4"/>
  <c r="I65" i="4"/>
  <c r="I64" i="4"/>
  <c r="I63" i="4"/>
  <c r="I60" i="4"/>
  <c r="H51" i="4"/>
  <c r="C44" i="4"/>
  <c r="H26" i="4" s="1"/>
  <c r="H44" i="4" s="1"/>
  <c r="B44" i="4"/>
  <c r="D43" i="4"/>
  <c r="D42" i="4"/>
  <c r="D41" i="4"/>
  <c r="D40" i="4"/>
  <c r="D39" i="4"/>
  <c r="D38" i="4"/>
  <c r="D37" i="4"/>
  <c r="D36" i="4"/>
  <c r="D35" i="4"/>
  <c r="I34" i="4"/>
  <c r="D34" i="4"/>
  <c r="D33" i="4"/>
  <c r="D32" i="4"/>
  <c r="D31" i="4"/>
  <c r="D30" i="4"/>
  <c r="I29" i="4"/>
  <c r="D29" i="4"/>
  <c r="I28" i="4"/>
  <c r="D28" i="4"/>
  <c r="D27" i="4"/>
  <c r="D26" i="4"/>
  <c r="I25" i="4"/>
  <c r="D25" i="4"/>
  <c r="I24" i="4"/>
  <c r="D24" i="4"/>
  <c r="D23" i="4"/>
  <c r="D22" i="4"/>
  <c r="D21" i="4"/>
  <c r="D20" i="4"/>
  <c r="D19" i="4"/>
  <c r="D18" i="4"/>
  <c r="D17" i="4"/>
  <c r="D16" i="4"/>
  <c r="D15" i="4"/>
  <c r="D14" i="4"/>
  <c r="G6" i="4"/>
  <c r="G5" i="4"/>
  <c r="B89" i="4" l="1"/>
  <c r="I26" i="4"/>
  <c r="H8" i="4"/>
  <c r="C89" i="4"/>
  <c r="I23" i="4"/>
  <c r="G44" i="4"/>
  <c r="I85" i="4"/>
  <c r="D85" i="4"/>
  <c r="G8" i="4"/>
  <c r="D44" i="4"/>
  <c r="I5" i="4"/>
  <c r="I6" i="4"/>
  <c r="K6" i="4" s="1"/>
  <c r="I44" i="4" l="1"/>
  <c r="G51" i="4"/>
  <c r="D89" i="4"/>
  <c r="I8" i="4"/>
  <c r="I49" i="4" l="1"/>
  <c r="I51" i="4" s="1"/>
</calcChain>
</file>

<file path=xl/sharedStrings.xml><?xml version="1.0" encoding="utf-8"?>
<sst xmlns="http://schemas.openxmlformats.org/spreadsheetml/2006/main" count="148" uniqueCount="124">
  <si>
    <t>MIN : MINISTERE DE L'ENSEIGNEMENT SUPERIEUR ET DE LA RECHERCHE SCIENTIFIQUE</t>
  </si>
  <si>
    <t>SUBVENTIONS ETAT</t>
  </si>
  <si>
    <t>Destinations et natures</t>
  </si>
  <si>
    <t>464 9901 11 6311</t>
  </si>
  <si>
    <t>464 9901 11 6422</t>
  </si>
  <si>
    <t>Total des Subventions</t>
  </si>
  <si>
    <t>TITRE  I  :  FONCTIONNEMENT</t>
  </si>
  <si>
    <t>E M P L O I S</t>
  </si>
  <si>
    <t>R E S S O U R C E S</t>
  </si>
  <si>
    <t>Chap          LIBELLES</t>
  </si>
  <si>
    <t>Chap           LIBELLES</t>
  </si>
  <si>
    <t>600  Achats matières &amp; marchandises</t>
  </si>
  <si>
    <t>700  Vente de marchandises</t>
  </si>
  <si>
    <t>60030 Achats de matières consommables</t>
  </si>
  <si>
    <t>610  Electricité, eau</t>
  </si>
  <si>
    <t>710  Production vendue</t>
  </si>
  <si>
    <t>611  Carburants et lubrifiants</t>
  </si>
  <si>
    <t>720  Prestations de service</t>
  </si>
  <si>
    <t>61160 Carburant missioms et déplacmt personl</t>
  </si>
  <si>
    <t>619  Autres fournitures d'exploit.</t>
  </si>
  <si>
    <t>745  Cotisations</t>
  </si>
  <si>
    <t>620  Transports et frets</t>
  </si>
  <si>
    <t>750  Produits et profits divers</t>
  </si>
  <si>
    <t>631  Loyers, leasings &amp; charges loc.</t>
  </si>
  <si>
    <t>757  Emissions gestions antérieures</t>
  </si>
  <si>
    <t>632  Entretien et réparations</t>
  </si>
  <si>
    <t>761  Subv. exploitation hors projet</t>
  </si>
  <si>
    <t>633  P.T.T.</t>
  </si>
  <si>
    <t>762  Subv. exploit. sur projet / financ. Intérieur</t>
  </si>
  <si>
    <t>634  Frais de réception</t>
  </si>
  <si>
    <t>763  Subv. exploit. sur projet / financ. extérieur</t>
  </si>
  <si>
    <t>635  Formation professionnelle</t>
  </si>
  <si>
    <t>765  Subv. expl. autres organ.ivoir.</t>
  </si>
  <si>
    <t>636  Frais fonct. Cont. Budgétaire</t>
  </si>
  <si>
    <t>767  Subv. expl. organismes internat.</t>
  </si>
  <si>
    <t>637  Ss-trait. /opérations program.</t>
  </si>
  <si>
    <t xml:space="preserve">768  Subv. expl. organismes étrangers </t>
  </si>
  <si>
    <t xml:space="preserve">638  Frais fonct. Agence comptable </t>
  </si>
  <si>
    <t>769  Autres subventions exploit.</t>
  </si>
  <si>
    <t>639  Autres services</t>
  </si>
  <si>
    <t>770  Revenus des participations</t>
  </si>
  <si>
    <t>640  Charges permanentes</t>
  </si>
  <si>
    <t>771  Revenus des titres a + d'1 an</t>
  </si>
  <si>
    <t>645  Prestations espèces usagers</t>
  </si>
  <si>
    <t>779  Autres produits financiers</t>
  </si>
  <si>
    <t>649  Charges exceptionnelles</t>
  </si>
  <si>
    <t>780  Recettes fiscales affectées</t>
  </si>
  <si>
    <t>650  Frais charges personnel perm.</t>
  </si>
  <si>
    <t>799  Déficits budgétaires</t>
  </si>
  <si>
    <t>654  Indemnités et frais de mission</t>
  </si>
  <si>
    <t>655  Assistance technique publique</t>
  </si>
  <si>
    <t>656  Assistance technique privée</t>
  </si>
  <si>
    <t>657  Personnel non permanent</t>
  </si>
  <si>
    <t>661  Taxes et impôts directs</t>
  </si>
  <si>
    <t>662  Taxes et impôts indirects</t>
  </si>
  <si>
    <t>670  Frais financiers</t>
  </si>
  <si>
    <t>691  Dotations au titre II</t>
  </si>
  <si>
    <t>TOTAL DES EMPLOIS TITRE  I</t>
  </si>
  <si>
    <t>TOTAL DES RESSOURCES TITRE  I</t>
  </si>
  <si>
    <t>464 9901 11 2721</t>
  </si>
  <si>
    <t>TITRE  II  :  INVESTISSEMENT</t>
  </si>
  <si>
    <t>160  Obligation et bons a + d'1 an</t>
  </si>
  <si>
    <t>105  Fonds de dotation</t>
  </si>
  <si>
    <t>171  Fours. d'invest. a + d'1 an</t>
  </si>
  <si>
    <t>106  Dotation du Titre I</t>
  </si>
  <si>
    <t>172  Etat a + d'1 an</t>
  </si>
  <si>
    <t>107  Dotation  sur cession d'immo.</t>
  </si>
  <si>
    <t>176  Inst. Inter. &amp; Etats Etrangers</t>
  </si>
  <si>
    <t>108  Dotation  en immo. livrées a soi-même</t>
  </si>
  <si>
    <t>177  Banques a + d'1 an</t>
  </si>
  <si>
    <t>115  Gestion des stocks-Actif</t>
  </si>
  <si>
    <t>179  Autres dettes a + d'1 an</t>
  </si>
  <si>
    <t>117  Réserves</t>
  </si>
  <si>
    <t>201  Frais d'études et de recherche</t>
  </si>
  <si>
    <t>135  Provisions</t>
  </si>
  <si>
    <t>203  Conception de systèmes d'organisation-progiciels</t>
  </si>
  <si>
    <t>139  Autres dotations-Dons et legs</t>
  </si>
  <si>
    <t>205  Frais divers d'établissement</t>
  </si>
  <si>
    <t xml:space="preserve">141  Subvention pour dépenses en capital hors projet </t>
  </si>
  <si>
    <t>206  Immobilisations incorporelles</t>
  </si>
  <si>
    <t>142  Subv. d'équipement / financement intérieur</t>
  </si>
  <si>
    <t>210  Terrains</t>
  </si>
  <si>
    <t>143  Subv. d'équipement / financement extérieur</t>
  </si>
  <si>
    <t>220  Plantations et cheptel</t>
  </si>
  <si>
    <t>146  Subv. équip. autres organ. ivoir.</t>
  </si>
  <si>
    <t>221  Construction d'exploitation</t>
  </si>
  <si>
    <t>147  Subv. équip. organ. internation.</t>
  </si>
  <si>
    <t>222  Equipement contr. budgétaire</t>
  </si>
  <si>
    <t>148  Subv. équip. organ. étrangers</t>
  </si>
  <si>
    <t>223  Construc. a usage d'habitation</t>
  </si>
  <si>
    <t>149  Autres subventions</t>
  </si>
  <si>
    <t>224  Matériel et outillage</t>
  </si>
  <si>
    <t>150  Dotation en immo. Etat</t>
  </si>
  <si>
    <t>225  Matériel de transport</t>
  </si>
  <si>
    <t>160  Obligations et bons a + d'1 an</t>
  </si>
  <si>
    <t>226  Mobilier, mat., agenc. de bureau</t>
  </si>
  <si>
    <t>171  Fournis. d'invst. a + d'1 an</t>
  </si>
  <si>
    <t>227  Mobilier, mat., agenc. d'habitation</t>
  </si>
  <si>
    <t xml:space="preserve">228  Equipement agence comptable </t>
  </si>
  <si>
    <t>176  Instit. inter.&amp; Etats étrangers</t>
  </si>
  <si>
    <t>229  Autres immobilisations</t>
  </si>
  <si>
    <t>230  Immobilisations en cours</t>
  </si>
  <si>
    <t>250  Prets et créances a + d'1 an</t>
  </si>
  <si>
    <t>261  Particip. et titres a + d'1 an</t>
  </si>
  <si>
    <t>252  Invest. pour compte de l'Etat</t>
  </si>
  <si>
    <t>270  Trésor, certificats de dépôts</t>
  </si>
  <si>
    <t>254  Investissement pour les Tiers</t>
  </si>
  <si>
    <t>290  Amort. frais d'établissement</t>
  </si>
  <si>
    <t>256  Dépôts et cautionnements</t>
  </si>
  <si>
    <t>292  Amort. immo. corporelles</t>
  </si>
  <si>
    <t>258  Fonds de garantie des emprunts</t>
  </si>
  <si>
    <t>261  Particip. &amp; titre a + d'1 an</t>
  </si>
  <si>
    <t>270  Trésor, Certificats de dépôts</t>
  </si>
  <si>
    <t>285  Immo. adminses en non-valeur</t>
  </si>
  <si>
    <t>TOTAL DES EMPLOIS TITRE  II</t>
  </si>
  <si>
    <t>TOTAL DES RESSOURCES TITRE  II</t>
  </si>
  <si>
    <t>ETABLISSEMENT : CEA VALOPRO/INPHB Institut National Polytechnique Houphouet Boigny</t>
  </si>
  <si>
    <t>COLLECTIF 2022</t>
  </si>
  <si>
    <t>Dotation initiale 2022</t>
  </si>
  <si>
    <t>Variation Budget 2022</t>
  </si>
  <si>
    <t>Dotation finale 2022</t>
  </si>
  <si>
    <t>Variation Dotation 2022</t>
  </si>
  <si>
    <t>Dotation  Initiale CEA VALOPRO INPHB 2022</t>
  </si>
  <si>
    <t>Dotation Finale CEA VALOPRO INPHB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</si>
</sst>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3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/>
    <xf numFmtId="0" fontId="6" fillId="0" borderId="0" xfId="0" applyFont="1"/>
    <xf numFmtId="0" fontId="4" fillId="0" borderId="0" xfId="0" applyFont="1"/>
    <xf numFmtId="3" fontId="7" fillId="0" borderId="1" xfId="0" applyNumberFormat="1" applyFont="1" applyBorder="1" applyAlignment="1">
      <alignment horizontal="center" vertical="center"/>
    </xf>
    <xf numFmtId="3" fontId="3" fillId="2" borderId="2" xfId="1" applyNumberFormat="1" applyFont="1" applyFill="1" applyBorder="1"/>
    <xf numFmtId="0" fontId="8" fillId="0" borderId="0" xfId="0" applyFont="1"/>
    <xf numFmtId="0" fontId="3" fillId="2" borderId="0" xfId="0" applyFont="1" applyFill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0" borderId="9" xfId="0" applyFont="1" applyBorder="1"/>
    <xf numFmtId="3" fontId="8" fillId="0" borderId="10" xfId="0" applyNumberFormat="1" applyFont="1" applyBorder="1"/>
    <xf numFmtId="3" fontId="8" fillId="0" borderId="9" xfId="0" applyNumberFormat="1" applyFont="1" applyBorder="1"/>
    <xf numFmtId="3" fontId="3" fillId="0" borderId="11" xfId="0" applyNumberFormat="1" applyFont="1" applyBorder="1"/>
    <xf numFmtId="0" fontId="8" fillId="3" borderId="12" xfId="0" applyFont="1" applyFill="1" applyBorder="1"/>
    <xf numFmtId="3" fontId="8" fillId="0" borderId="12" xfId="0" applyNumberFormat="1" applyFont="1" applyBorder="1"/>
    <xf numFmtId="3" fontId="8" fillId="0" borderId="11" xfId="0" applyNumberFormat="1" applyFont="1" applyBorder="1"/>
    <xf numFmtId="0" fontId="8" fillId="0" borderId="12" xfId="0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0" fillId="0" borderId="0" xfId="0" applyNumberFormat="1"/>
    <xf numFmtId="3" fontId="5" fillId="0" borderId="0" xfId="0" applyNumberFormat="1" applyFont="1"/>
    <xf numFmtId="3" fontId="9" fillId="0" borderId="0" xfId="0" applyNumberFormat="1" applyFont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14" xfId="1" applyNumberFormat="1" applyFont="1" applyBorder="1"/>
    <xf numFmtId="0" fontId="3" fillId="0" borderId="2" xfId="0" applyFont="1" applyBorder="1" applyAlignment="1">
      <alignment horizontal="center"/>
    </xf>
    <xf numFmtId="3" fontId="3" fillId="2" borderId="6" xfId="1" applyNumberFormat="1" applyFont="1" applyFill="1" applyBorder="1"/>
    <xf numFmtId="3" fontId="3" fillId="2" borderId="8" xfId="1" applyNumberFormat="1" applyFont="1" applyFill="1" applyBorder="1"/>
    <xf numFmtId="3" fontId="8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2" borderId="2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12" xfId="1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5" xfId="0" applyFont="1" applyBorder="1" applyAlignment="1">
      <alignment vertical="center"/>
    </xf>
    <xf numFmtId="3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3" fontId="8" fillId="0" borderId="12" xfId="1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/>
    <xf numFmtId="3" fontId="11" fillId="0" borderId="0" xfId="0" applyNumberFormat="1" applyFont="1"/>
    <xf numFmtId="3" fontId="8" fillId="0" borderId="9" xfId="0" applyNumberFormat="1" applyFont="1" applyFill="1" applyBorder="1"/>
    <xf numFmtId="3" fontId="8" fillId="0" borderId="12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ier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FB34-E9B6-4816-BAFB-C0706725E21F}">
  <dimension ref="A1:O98"/>
  <sheetViews>
    <sheetView tabSelected="1" view="pageBreakPreview" zoomScale="60" zoomScaleNormal="60" workbookViewId="0">
      <selection activeCell="H50" sqref="H50"/>
    </sheetView>
  </sheetViews>
  <sheetFormatPr baseColWidth="10" defaultRowHeight="15" x14ac:dyDescent="0.25"/>
  <cols>
    <col min="1" max="1" width="51.28515625" customWidth="1"/>
    <col min="2" max="2" width="22.140625" customWidth="1"/>
    <col min="3" max="3" width="22.42578125" customWidth="1"/>
    <col min="4" max="4" width="25" customWidth="1"/>
    <col min="5" max="5" width="3.5703125" customWidth="1"/>
    <col min="6" max="6" width="64.7109375" customWidth="1"/>
    <col min="7" max="8" width="21.5703125" customWidth="1"/>
    <col min="9" max="9" width="24.7109375" customWidth="1"/>
    <col min="11" max="11" width="12.28515625" bestFit="1" customWidth="1"/>
    <col min="12" max="12" width="19.5703125" bestFit="1" customWidth="1"/>
    <col min="255" max="255" width="51.28515625" customWidth="1"/>
    <col min="256" max="256" width="22.140625" customWidth="1"/>
    <col min="257" max="258" width="22.42578125" customWidth="1"/>
    <col min="259" max="259" width="25" customWidth="1"/>
    <col min="260" max="260" width="3.5703125" customWidth="1"/>
    <col min="261" max="261" width="64.7109375" customWidth="1"/>
    <col min="262" max="264" width="21.5703125" customWidth="1"/>
    <col min="265" max="265" width="24.7109375" customWidth="1"/>
    <col min="267" max="267" width="12.28515625" bestFit="1" customWidth="1"/>
    <col min="268" max="268" width="19.5703125" bestFit="1" customWidth="1"/>
    <col min="511" max="511" width="51.28515625" customWidth="1"/>
    <col min="512" max="512" width="22.140625" customWidth="1"/>
    <col min="513" max="514" width="22.42578125" customWidth="1"/>
    <col min="515" max="515" width="25" customWidth="1"/>
    <col min="516" max="516" width="3.5703125" customWidth="1"/>
    <col min="517" max="517" width="64.7109375" customWidth="1"/>
    <col min="518" max="520" width="21.5703125" customWidth="1"/>
    <col min="521" max="521" width="24.7109375" customWidth="1"/>
    <col min="523" max="523" width="12.28515625" bestFit="1" customWidth="1"/>
    <col min="524" max="524" width="19.5703125" bestFit="1" customWidth="1"/>
    <col min="767" max="767" width="51.28515625" customWidth="1"/>
    <col min="768" max="768" width="22.140625" customWidth="1"/>
    <col min="769" max="770" width="22.42578125" customWidth="1"/>
    <col min="771" max="771" width="25" customWidth="1"/>
    <col min="772" max="772" width="3.5703125" customWidth="1"/>
    <col min="773" max="773" width="64.7109375" customWidth="1"/>
    <col min="774" max="776" width="21.5703125" customWidth="1"/>
    <col min="777" max="777" width="24.7109375" customWidth="1"/>
    <col min="779" max="779" width="12.28515625" bestFit="1" customWidth="1"/>
    <col min="780" max="780" width="19.5703125" bestFit="1" customWidth="1"/>
    <col min="1023" max="1023" width="51.28515625" customWidth="1"/>
    <col min="1024" max="1024" width="22.140625" customWidth="1"/>
    <col min="1025" max="1026" width="22.42578125" customWidth="1"/>
    <col min="1027" max="1027" width="25" customWidth="1"/>
    <col min="1028" max="1028" width="3.5703125" customWidth="1"/>
    <col min="1029" max="1029" width="64.7109375" customWidth="1"/>
    <col min="1030" max="1032" width="21.5703125" customWidth="1"/>
    <col min="1033" max="1033" width="24.7109375" customWidth="1"/>
    <col min="1035" max="1035" width="12.28515625" bestFit="1" customWidth="1"/>
    <col min="1036" max="1036" width="19.5703125" bestFit="1" customWidth="1"/>
    <col min="1279" max="1279" width="51.28515625" customWidth="1"/>
    <col min="1280" max="1280" width="22.140625" customWidth="1"/>
    <col min="1281" max="1282" width="22.42578125" customWidth="1"/>
    <col min="1283" max="1283" width="25" customWidth="1"/>
    <col min="1284" max="1284" width="3.5703125" customWidth="1"/>
    <col min="1285" max="1285" width="64.7109375" customWidth="1"/>
    <col min="1286" max="1288" width="21.5703125" customWidth="1"/>
    <col min="1289" max="1289" width="24.7109375" customWidth="1"/>
    <col min="1291" max="1291" width="12.28515625" bestFit="1" customWidth="1"/>
    <col min="1292" max="1292" width="19.5703125" bestFit="1" customWidth="1"/>
    <col min="1535" max="1535" width="51.28515625" customWidth="1"/>
    <col min="1536" max="1536" width="22.140625" customWidth="1"/>
    <col min="1537" max="1538" width="22.42578125" customWidth="1"/>
    <col min="1539" max="1539" width="25" customWidth="1"/>
    <col min="1540" max="1540" width="3.5703125" customWidth="1"/>
    <col min="1541" max="1541" width="64.7109375" customWidth="1"/>
    <col min="1542" max="1544" width="21.5703125" customWidth="1"/>
    <col min="1545" max="1545" width="24.7109375" customWidth="1"/>
    <col min="1547" max="1547" width="12.28515625" bestFit="1" customWidth="1"/>
    <col min="1548" max="1548" width="19.5703125" bestFit="1" customWidth="1"/>
    <col min="1791" max="1791" width="51.28515625" customWidth="1"/>
    <col min="1792" max="1792" width="22.140625" customWidth="1"/>
    <col min="1793" max="1794" width="22.42578125" customWidth="1"/>
    <col min="1795" max="1795" width="25" customWidth="1"/>
    <col min="1796" max="1796" width="3.5703125" customWidth="1"/>
    <col min="1797" max="1797" width="64.7109375" customWidth="1"/>
    <col min="1798" max="1800" width="21.5703125" customWidth="1"/>
    <col min="1801" max="1801" width="24.7109375" customWidth="1"/>
    <col min="1803" max="1803" width="12.28515625" bestFit="1" customWidth="1"/>
    <col min="1804" max="1804" width="19.5703125" bestFit="1" customWidth="1"/>
    <col min="2047" max="2047" width="51.28515625" customWidth="1"/>
    <col min="2048" max="2048" width="22.140625" customWidth="1"/>
    <col min="2049" max="2050" width="22.42578125" customWidth="1"/>
    <col min="2051" max="2051" width="25" customWidth="1"/>
    <col min="2052" max="2052" width="3.5703125" customWidth="1"/>
    <col min="2053" max="2053" width="64.7109375" customWidth="1"/>
    <col min="2054" max="2056" width="21.5703125" customWidth="1"/>
    <col min="2057" max="2057" width="24.7109375" customWidth="1"/>
    <col min="2059" max="2059" width="12.28515625" bestFit="1" customWidth="1"/>
    <col min="2060" max="2060" width="19.5703125" bestFit="1" customWidth="1"/>
    <col min="2303" max="2303" width="51.28515625" customWidth="1"/>
    <col min="2304" max="2304" width="22.140625" customWidth="1"/>
    <col min="2305" max="2306" width="22.42578125" customWidth="1"/>
    <col min="2307" max="2307" width="25" customWidth="1"/>
    <col min="2308" max="2308" width="3.5703125" customWidth="1"/>
    <col min="2309" max="2309" width="64.7109375" customWidth="1"/>
    <col min="2310" max="2312" width="21.5703125" customWidth="1"/>
    <col min="2313" max="2313" width="24.7109375" customWidth="1"/>
    <col min="2315" max="2315" width="12.28515625" bestFit="1" customWidth="1"/>
    <col min="2316" max="2316" width="19.5703125" bestFit="1" customWidth="1"/>
    <col min="2559" max="2559" width="51.28515625" customWidth="1"/>
    <col min="2560" max="2560" width="22.140625" customWidth="1"/>
    <col min="2561" max="2562" width="22.42578125" customWidth="1"/>
    <col min="2563" max="2563" width="25" customWidth="1"/>
    <col min="2564" max="2564" width="3.5703125" customWidth="1"/>
    <col min="2565" max="2565" width="64.7109375" customWidth="1"/>
    <col min="2566" max="2568" width="21.5703125" customWidth="1"/>
    <col min="2569" max="2569" width="24.7109375" customWidth="1"/>
    <col min="2571" max="2571" width="12.28515625" bestFit="1" customWidth="1"/>
    <col min="2572" max="2572" width="19.5703125" bestFit="1" customWidth="1"/>
    <col min="2815" max="2815" width="51.28515625" customWidth="1"/>
    <col min="2816" max="2816" width="22.140625" customWidth="1"/>
    <col min="2817" max="2818" width="22.42578125" customWidth="1"/>
    <col min="2819" max="2819" width="25" customWidth="1"/>
    <col min="2820" max="2820" width="3.5703125" customWidth="1"/>
    <col min="2821" max="2821" width="64.7109375" customWidth="1"/>
    <col min="2822" max="2824" width="21.5703125" customWidth="1"/>
    <col min="2825" max="2825" width="24.7109375" customWidth="1"/>
    <col min="2827" max="2827" width="12.28515625" bestFit="1" customWidth="1"/>
    <col min="2828" max="2828" width="19.5703125" bestFit="1" customWidth="1"/>
    <col min="3071" max="3071" width="51.28515625" customWidth="1"/>
    <col min="3072" max="3072" width="22.140625" customWidth="1"/>
    <col min="3073" max="3074" width="22.42578125" customWidth="1"/>
    <col min="3075" max="3075" width="25" customWidth="1"/>
    <col min="3076" max="3076" width="3.5703125" customWidth="1"/>
    <col min="3077" max="3077" width="64.7109375" customWidth="1"/>
    <col min="3078" max="3080" width="21.5703125" customWidth="1"/>
    <col min="3081" max="3081" width="24.7109375" customWidth="1"/>
    <col min="3083" max="3083" width="12.28515625" bestFit="1" customWidth="1"/>
    <col min="3084" max="3084" width="19.5703125" bestFit="1" customWidth="1"/>
    <col min="3327" max="3327" width="51.28515625" customWidth="1"/>
    <col min="3328" max="3328" width="22.140625" customWidth="1"/>
    <col min="3329" max="3330" width="22.42578125" customWidth="1"/>
    <col min="3331" max="3331" width="25" customWidth="1"/>
    <col min="3332" max="3332" width="3.5703125" customWidth="1"/>
    <col min="3333" max="3333" width="64.7109375" customWidth="1"/>
    <col min="3334" max="3336" width="21.5703125" customWidth="1"/>
    <col min="3337" max="3337" width="24.7109375" customWidth="1"/>
    <col min="3339" max="3339" width="12.28515625" bestFit="1" customWidth="1"/>
    <col min="3340" max="3340" width="19.5703125" bestFit="1" customWidth="1"/>
    <col min="3583" max="3583" width="51.28515625" customWidth="1"/>
    <col min="3584" max="3584" width="22.140625" customWidth="1"/>
    <col min="3585" max="3586" width="22.42578125" customWidth="1"/>
    <col min="3587" max="3587" width="25" customWidth="1"/>
    <col min="3588" max="3588" width="3.5703125" customWidth="1"/>
    <col min="3589" max="3589" width="64.7109375" customWidth="1"/>
    <col min="3590" max="3592" width="21.5703125" customWidth="1"/>
    <col min="3593" max="3593" width="24.7109375" customWidth="1"/>
    <col min="3595" max="3595" width="12.28515625" bestFit="1" customWidth="1"/>
    <col min="3596" max="3596" width="19.5703125" bestFit="1" customWidth="1"/>
    <col min="3839" max="3839" width="51.28515625" customWidth="1"/>
    <col min="3840" max="3840" width="22.140625" customWidth="1"/>
    <col min="3841" max="3842" width="22.42578125" customWidth="1"/>
    <col min="3843" max="3843" width="25" customWidth="1"/>
    <col min="3844" max="3844" width="3.5703125" customWidth="1"/>
    <col min="3845" max="3845" width="64.7109375" customWidth="1"/>
    <col min="3846" max="3848" width="21.5703125" customWidth="1"/>
    <col min="3849" max="3849" width="24.7109375" customWidth="1"/>
    <col min="3851" max="3851" width="12.28515625" bestFit="1" customWidth="1"/>
    <col min="3852" max="3852" width="19.5703125" bestFit="1" customWidth="1"/>
    <col min="4095" max="4095" width="51.28515625" customWidth="1"/>
    <col min="4096" max="4096" width="22.140625" customWidth="1"/>
    <col min="4097" max="4098" width="22.42578125" customWidth="1"/>
    <col min="4099" max="4099" width="25" customWidth="1"/>
    <col min="4100" max="4100" width="3.5703125" customWidth="1"/>
    <col min="4101" max="4101" width="64.7109375" customWidth="1"/>
    <col min="4102" max="4104" width="21.5703125" customWidth="1"/>
    <col min="4105" max="4105" width="24.7109375" customWidth="1"/>
    <col min="4107" max="4107" width="12.28515625" bestFit="1" customWidth="1"/>
    <col min="4108" max="4108" width="19.5703125" bestFit="1" customWidth="1"/>
    <col min="4351" max="4351" width="51.28515625" customWidth="1"/>
    <col min="4352" max="4352" width="22.140625" customWidth="1"/>
    <col min="4353" max="4354" width="22.42578125" customWidth="1"/>
    <col min="4355" max="4355" width="25" customWidth="1"/>
    <col min="4356" max="4356" width="3.5703125" customWidth="1"/>
    <col min="4357" max="4357" width="64.7109375" customWidth="1"/>
    <col min="4358" max="4360" width="21.5703125" customWidth="1"/>
    <col min="4361" max="4361" width="24.7109375" customWidth="1"/>
    <col min="4363" max="4363" width="12.28515625" bestFit="1" customWidth="1"/>
    <col min="4364" max="4364" width="19.5703125" bestFit="1" customWidth="1"/>
    <col min="4607" max="4607" width="51.28515625" customWidth="1"/>
    <col min="4608" max="4608" width="22.140625" customWidth="1"/>
    <col min="4609" max="4610" width="22.42578125" customWidth="1"/>
    <col min="4611" max="4611" width="25" customWidth="1"/>
    <col min="4612" max="4612" width="3.5703125" customWidth="1"/>
    <col min="4613" max="4613" width="64.7109375" customWidth="1"/>
    <col min="4614" max="4616" width="21.5703125" customWidth="1"/>
    <col min="4617" max="4617" width="24.7109375" customWidth="1"/>
    <col min="4619" max="4619" width="12.28515625" bestFit="1" customWidth="1"/>
    <col min="4620" max="4620" width="19.5703125" bestFit="1" customWidth="1"/>
    <col min="4863" max="4863" width="51.28515625" customWidth="1"/>
    <col min="4864" max="4864" width="22.140625" customWidth="1"/>
    <col min="4865" max="4866" width="22.42578125" customWidth="1"/>
    <col min="4867" max="4867" width="25" customWidth="1"/>
    <col min="4868" max="4868" width="3.5703125" customWidth="1"/>
    <col min="4869" max="4869" width="64.7109375" customWidth="1"/>
    <col min="4870" max="4872" width="21.5703125" customWidth="1"/>
    <col min="4873" max="4873" width="24.7109375" customWidth="1"/>
    <col min="4875" max="4875" width="12.28515625" bestFit="1" customWidth="1"/>
    <col min="4876" max="4876" width="19.5703125" bestFit="1" customWidth="1"/>
    <col min="5119" max="5119" width="51.28515625" customWidth="1"/>
    <col min="5120" max="5120" width="22.140625" customWidth="1"/>
    <col min="5121" max="5122" width="22.42578125" customWidth="1"/>
    <col min="5123" max="5123" width="25" customWidth="1"/>
    <col min="5124" max="5124" width="3.5703125" customWidth="1"/>
    <col min="5125" max="5125" width="64.7109375" customWidth="1"/>
    <col min="5126" max="5128" width="21.5703125" customWidth="1"/>
    <col min="5129" max="5129" width="24.7109375" customWidth="1"/>
    <col min="5131" max="5131" width="12.28515625" bestFit="1" customWidth="1"/>
    <col min="5132" max="5132" width="19.5703125" bestFit="1" customWidth="1"/>
    <col min="5375" max="5375" width="51.28515625" customWidth="1"/>
    <col min="5376" max="5376" width="22.140625" customWidth="1"/>
    <col min="5377" max="5378" width="22.42578125" customWidth="1"/>
    <col min="5379" max="5379" width="25" customWidth="1"/>
    <col min="5380" max="5380" width="3.5703125" customWidth="1"/>
    <col min="5381" max="5381" width="64.7109375" customWidth="1"/>
    <col min="5382" max="5384" width="21.5703125" customWidth="1"/>
    <col min="5385" max="5385" width="24.7109375" customWidth="1"/>
    <col min="5387" max="5387" width="12.28515625" bestFit="1" customWidth="1"/>
    <col min="5388" max="5388" width="19.5703125" bestFit="1" customWidth="1"/>
    <col min="5631" max="5631" width="51.28515625" customWidth="1"/>
    <col min="5632" max="5632" width="22.140625" customWidth="1"/>
    <col min="5633" max="5634" width="22.42578125" customWidth="1"/>
    <col min="5635" max="5635" width="25" customWidth="1"/>
    <col min="5636" max="5636" width="3.5703125" customWidth="1"/>
    <col min="5637" max="5637" width="64.7109375" customWidth="1"/>
    <col min="5638" max="5640" width="21.5703125" customWidth="1"/>
    <col min="5641" max="5641" width="24.7109375" customWidth="1"/>
    <col min="5643" max="5643" width="12.28515625" bestFit="1" customWidth="1"/>
    <col min="5644" max="5644" width="19.5703125" bestFit="1" customWidth="1"/>
    <col min="5887" max="5887" width="51.28515625" customWidth="1"/>
    <col min="5888" max="5888" width="22.140625" customWidth="1"/>
    <col min="5889" max="5890" width="22.42578125" customWidth="1"/>
    <col min="5891" max="5891" width="25" customWidth="1"/>
    <col min="5892" max="5892" width="3.5703125" customWidth="1"/>
    <col min="5893" max="5893" width="64.7109375" customWidth="1"/>
    <col min="5894" max="5896" width="21.5703125" customWidth="1"/>
    <col min="5897" max="5897" width="24.7109375" customWidth="1"/>
    <col min="5899" max="5899" width="12.28515625" bestFit="1" customWidth="1"/>
    <col min="5900" max="5900" width="19.5703125" bestFit="1" customWidth="1"/>
    <col min="6143" max="6143" width="51.28515625" customWidth="1"/>
    <col min="6144" max="6144" width="22.140625" customWidth="1"/>
    <col min="6145" max="6146" width="22.42578125" customWidth="1"/>
    <col min="6147" max="6147" width="25" customWidth="1"/>
    <col min="6148" max="6148" width="3.5703125" customWidth="1"/>
    <col min="6149" max="6149" width="64.7109375" customWidth="1"/>
    <col min="6150" max="6152" width="21.5703125" customWidth="1"/>
    <col min="6153" max="6153" width="24.7109375" customWidth="1"/>
    <col min="6155" max="6155" width="12.28515625" bestFit="1" customWidth="1"/>
    <col min="6156" max="6156" width="19.5703125" bestFit="1" customWidth="1"/>
    <col min="6399" max="6399" width="51.28515625" customWidth="1"/>
    <col min="6400" max="6400" width="22.140625" customWidth="1"/>
    <col min="6401" max="6402" width="22.42578125" customWidth="1"/>
    <col min="6403" max="6403" width="25" customWidth="1"/>
    <col min="6404" max="6404" width="3.5703125" customWidth="1"/>
    <col min="6405" max="6405" width="64.7109375" customWidth="1"/>
    <col min="6406" max="6408" width="21.5703125" customWidth="1"/>
    <col min="6409" max="6409" width="24.7109375" customWidth="1"/>
    <col min="6411" max="6411" width="12.28515625" bestFit="1" customWidth="1"/>
    <col min="6412" max="6412" width="19.5703125" bestFit="1" customWidth="1"/>
    <col min="6655" max="6655" width="51.28515625" customWidth="1"/>
    <col min="6656" max="6656" width="22.140625" customWidth="1"/>
    <col min="6657" max="6658" width="22.42578125" customWidth="1"/>
    <col min="6659" max="6659" width="25" customWidth="1"/>
    <col min="6660" max="6660" width="3.5703125" customWidth="1"/>
    <col min="6661" max="6661" width="64.7109375" customWidth="1"/>
    <col min="6662" max="6664" width="21.5703125" customWidth="1"/>
    <col min="6665" max="6665" width="24.7109375" customWidth="1"/>
    <col min="6667" max="6667" width="12.28515625" bestFit="1" customWidth="1"/>
    <col min="6668" max="6668" width="19.5703125" bestFit="1" customWidth="1"/>
    <col min="6911" max="6911" width="51.28515625" customWidth="1"/>
    <col min="6912" max="6912" width="22.140625" customWidth="1"/>
    <col min="6913" max="6914" width="22.42578125" customWidth="1"/>
    <col min="6915" max="6915" width="25" customWidth="1"/>
    <col min="6916" max="6916" width="3.5703125" customWidth="1"/>
    <col min="6917" max="6917" width="64.7109375" customWidth="1"/>
    <col min="6918" max="6920" width="21.5703125" customWidth="1"/>
    <col min="6921" max="6921" width="24.7109375" customWidth="1"/>
    <col min="6923" max="6923" width="12.28515625" bestFit="1" customWidth="1"/>
    <col min="6924" max="6924" width="19.5703125" bestFit="1" customWidth="1"/>
    <col min="7167" max="7167" width="51.28515625" customWidth="1"/>
    <col min="7168" max="7168" width="22.140625" customWidth="1"/>
    <col min="7169" max="7170" width="22.42578125" customWidth="1"/>
    <col min="7171" max="7171" width="25" customWidth="1"/>
    <col min="7172" max="7172" width="3.5703125" customWidth="1"/>
    <col min="7173" max="7173" width="64.7109375" customWidth="1"/>
    <col min="7174" max="7176" width="21.5703125" customWidth="1"/>
    <col min="7177" max="7177" width="24.7109375" customWidth="1"/>
    <col min="7179" max="7179" width="12.28515625" bestFit="1" customWidth="1"/>
    <col min="7180" max="7180" width="19.5703125" bestFit="1" customWidth="1"/>
    <col min="7423" max="7423" width="51.28515625" customWidth="1"/>
    <col min="7424" max="7424" width="22.140625" customWidth="1"/>
    <col min="7425" max="7426" width="22.42578125" customWidth="1"/>
    <col min="7427" max="7427" width="25" customWidth="1"/>
    <col min="7428" max="7428" width="3.5703125" customWidth="1"/>
    <col min="7429" max="7429" width="64.7109375" customWidth="1"/>
    <col min="7430" max="7432" width="21.5703125" customWidth="1"/>
    <col min="7433" max="7433" width="24.7109375" customWidth="1"/>
    <col min="7435" max="7435" width="12.28515625" bestFit="1" customWidth="1"/>
    <col min="7436" max="7436" width="19.5703125" bestFit="1" customWidth="1"/>
    <col min="7679" max="7679" width="51.28515625" customWidth="1"/>
    <col min="7680" max="7680" width="22.140625" customWidth="1"/>
    <col min="7681" max="7682" width="22.42578125" customWidth="1"/>
    <col min="7683" max="7683" width="25" customWidth="1"/>
    <col min="7684" max="7684" width="3.5703125" customWidth="1"/>
    <col min="7685" max="7685" width="64.7109375" customWidth="1"/>
    <col min="7686" max="7688" width="21.5703125" customWidth="1"/>
    <col min="7689" max="7689" width="24.7109375" customWidth="1"/>
    <col min="7691" max="7691" width="12.28515625" bestFit="1" customWidth="1"/>
    <col min="7692" max="7692" width="19.5703125" bestFit="1" customWidth="1"/>
    <col min="7935" max="7935" width="51.28515625" customWidth="1"/>
    <col min="7936" max="7936" width="22.140625" customWidth="1"/>
    <col min="7937" max="7938" width="22.42578125" customWidth="1"/>
    <col min="7939" max="7939" width="25" customWidth="1"/>
    <col min="7940" max="7940" width="3.5703125" customWidth="1"/>
    <col min="7941" max="7941" width="64.7109375" customWidth="1"/>
    <col min="7942" max="7944" width="21.5703125" customWidth="1"/>
    <col min="7945" max="7945" width="24.7109375" customWidth="1"/>
    <col min="7947" max="7947" width="12.28515625" bestFit="1" customWidth="1"/>
    <col min="7948" max="7948" width="19.5703125" bestFit="1" customWidth="1"/>
    <col min="8191" max="8191" width="51.28515625" customWidth="1"/>
    <col min="8192" max="8192" width="22.140625" customWidth="1"/>
    <col min="8193" max="8194" width="22.42578125" customWidth="1"/>
    <col min="8195" max="8195" width="25" customWidth="1"/>
    <col min="8196" max="8196" width="3.5703125" customWidth="1"/>
    <col min="8197" max="8197" width="64.7109375" customWidth="1"/>
    <col min="8198" max="8200" width="21.5703125" customWidth="1"/>
    <col min="8201" max="8201" width="24.7109375" customWidth="1"/>
    <col min="8203" max="8203" width="12.28515625" bestFit="1" customWidth="1"/>
    <col min="8204" max="8204" width="19.5703125" bestFit="1" customWidth="1"/>
    <col min="8447" max="8447" width="51.28515625" customWidth="1"/>
    <col min="8448" max="8448" width="22.140625" customWidth="1"/>
    <col min="8449" max="8450" width="22.42578125" customWidth="1"/>
    <col min="8451" max="8451" width="25" customWidth="1"/>
    <col min="8452" max="8452" width="3.5703125" customWidth="1"/>
    <col min="8453" max="8453" width="64.7109375" customWidth="1"/>
    <col min="8454" max="8456" width="21.5703125" customWidth="1"/>
    <col min="8457" max="8457" width="24.7109375" customWidth="1"/>
    <col min="8459" max="8459" width="12.28515625" bestFit="1" customWidth="1"/>
    <col min="8460" max="8460" width="19.5703125" bestFit="1" customWidth="1"/>
    <col min="8703" max="8703" width="51.28515625" customWidth="1"/>
    <col min="8704" max="8704" width="22.140625" customWidth="1"/>
    <col min="8705" max="8706" width="22.42578125" customWidth="1"/>
    <col min="8707" max="8707" width="25" customWidth="1"/>
    <col min="8708" max="8708" width="3.5703125" customWidth="1"/>
    <col min="8709" max="8709" width="64.7109375" customWidth="1"/>
    <col min="8710" max="8712" width="21.5703125" customWidth="1"/>
    <col min="8713" max="8713" width="24.7109375" customWidth="1"/>
    <col min="8715" max="8715" width="12.28515625" bestFit="1" customWidth="1"/>
    <col min="8716" max="8716" width="19.5703125" bestFit="1" customWidth="1"/>
    <col min="8959" max="8959" width="51.28515625" customWidth="1"/>
    <col min="8960" max="8960" width="22.140625" customWidth="1"/>
    <col min="8961" max="8962" width="22.42578125" customWidth="1"/>
    <col min="8963" max="8963" width="25" customWidth="1"/>
    <col min="8964" max="8964" width="3.5703125" customWidth="1"/>
    <col min="8965" max="8965" width="64.7109375" customWidth="1"/>
    <col min="8966" max="8968" width="21.5703125" customWidth="1"/>
    <col min="8969" max="8969" width="24.7109375" customWidth="1"/>
    <col min="8971" max="8971" width="12.28515625" bestFit="1" customWidth="1"/>
    <col min="8972" max="8972" width="19.5703125" bestFit="1" customWidth="1"/>
    <col min="9215" max="9215" width="51.28515625" customWidth="1"/>
    <col min="9216" max="9216" width="22.140625" customWidth="1"/>
    <col min="9217" max="9218" width="22.42578125" customWidth="1"/>
    <col min="9219" max="9219" width="25" customWidth="1"/>
    <col min="9220" max="9220" width="3.5703125" customWidth="1"/>
    <col min="9221" max="9221" width="64.7109375" customWidth="1"/>
    <col min="9222" max="9224" width="21.5703125" customWidth="1"/>
    <col min="9225" max="9225" width="24.7109375" customWidth="1"/>
    <col min="9227" max="9227" width="12.28515625" bestFit="1" customWidth="1"/>
    <col min="9228" max="9228" width="19.5703125" bestFit="1" customWidth="1"/>
    <col min="9471" max="9471" width="51.28515625" customWidth="1"/>
    <col min="9472" max="9472" width="22.140625" customWidth="1"/>
    <col min="9473" max="9474" width="22.42578125" customWidth="1"/>
    <col min="9475" max="9475" width="25" customWidth="1"/>
    <col min="9476" max="9476" width="3.5703125" customWidth="1"/>
    <col min="9477" max="9477" width="64.7109375" customWidth="1"/>
    <col min="9478" max="9480" width="21.5703125" customWidth="1"/>
    <col min="9481" max="9481" width="24.7109375" customWidth="1"/>
    <col min="9483" max="9483" width="12.28515625" bestFit="1" customWidth="1"/>
    <col min="9484" max="9484" width="19.5703125" bestFit="1" customWidth="1"/>
    <col min="9727" max="9727" width="51.28515625" customWidth="1"/>
    <col min="9728" max="9728" width="22.140625" customWidth="1"/>
    <col min="9729" max="9730" width="22.42578125" customWidth="1"/>
    <col min="9731" max="9731" width="25" customWidth="1"/>
    <col min="9732" max="9732" width="3.5703125" customWidth="1"/>
    <col min="9733" max="9733" width="64.7109375" customWidth="1"/>
    <col min="9734" max="9736" width="21.5703125" customWidth="1"/>
    <col min="9737" max="9737" width="24.7109375" customWidth="1"/>
    <col min="9739" max="9739" width="12.28515625" bestFit="1" customWidth="1"/>
    <col min="9740" max="9740" width="19.5703125" bestFit="1" customWidth="1"/>
    <col min="9983" max="9983" width="51.28515625" customWidth="1"/>
    <col min="9984" max="9984" width="22.140625" customWidth="1"/>
    <col min="9985" max="9986" width="22.42578125" customWidth="1"/>
    <col min="9987" max="9987" width="25" customWidth="1"/>
    <col min="9988" max="9988" width="3.5703125" customWidth="1"/>
    <col min="9989" max="9989" width="64.7109375" customWidth="1"/>
    <col min="9990" max="9992" width="21.5703125" customWidth="1"/>
    <col min="9993" max="9993" width="24.7109375" customWidth="1"/>
    <col min="9995" max="9995" width="12.28515625" bestFit="1" customWidth="1"/>
    <col min="9996" max="9996" width="19.5703125" bestFit="1" customWidth="1"/>
    <col min="10239" max="10239" width="51.28515625" customWidth="1"/>
    <col min="10240" max="10240" width="22.140625" customWidth="1"/>
    <col min="10241" max="10242" width="22.42578125" customWidth="1"/>
    <col min="10243" max="10243" width="25" customWidth="1"/>
    <col min="10244" max="10244" width="3.5703125" customWidth="1"/>
    <col min="10245" max="10245" width="64.7109375" customWidth="1"/>
    <col min="10246" max="10248" width="21.5703125" customWidth="1"/>
    <col min="10249" max="10249" width="24.7109375" customWidth="1"/>
    <col min="10251" max="10251" width="12.28515625" bestFit="1" customWidth="1"/>
    <col min="10252" max="10252" width="19.5703125" bestFit="1" customWidth="1"/>
    <col min="10495" max="10495" width="51.28515625" customWidth="1"/>
    <col min="10496" max="10496" width="22.140625" customWidth="1"/>
    <col min="10497" max="10498" width="22.42578125" customWidth="1"/>
    <col min="10499" max="10499" width="25" customWidth="1"/>
    <col min="10500" max="10500" width="3.5703125" customWidth="1"/>
    <col min="10501" max="10501" width="64.7109375" customWidth="1"/>
    <col min="10502" max="10504" width="21.5703125" customWidth="1"/>
    <col min="10505" max="10505" width="24.7109375" customWidth="1"/>
    <col min="10507" max="10507" width="12.28515625" bestFit="1" customWidth="1"/>
    <col min="10508" max="10508" width="19.5703125" bestFit="1" customWidth="1"/>
    <col min="10751" max="10751" width="51.28515625" customWidth="1"/>
    <col min="10752" max="10752" width="22.140625" customWidth="1"/>
    <col min="10753" max="10754" width="22.42578125" customWidth="1"/>
    <col min="10755" max="10755" width="25" customWidth="1"/>
    <col min="10756" max="10756" width="3.5703125" customWidth="1"/>
    <col min="10757" max="10757" width="64.7109375" customWidth="1"/>
    <col min="10758" max="10760" width="21.5703125" customWidth="1"/>
    <col min="10761" max="10761" width="24.7109375" customWidth="1"/>
    <col min="10763" max="10763" width="12.28515625" bestFit="1" customWidth="1"/>
    <col min="10764" max="10764" width="19.5703125" bestFit="1" customWidth="1"/>
    <col min="11007" max="11007" width="51.28515625" customWidth="1"/>
    <col min="11008" max="11008" width="22.140625" customWidth="1"/>
    <col min="11009" max="11010" width="22.42578125" customWidth="1"/>
    <col min="11011" max="11011" width="25" customWidth="1"/>
    <col min="11012" max="11012" width="3.5703125" customWidth="1"/>
    <col min="11013" max="11013" width="64.7109375" customWidth="1"/>
    <col min="11014" max="11016" width="21.5703125" customWidth="1"/>
    <col min="11017" max="11017" width="24.7109375" customWidth="1"/>
    <col min="11019" max="11019" width="12.28515625" bestFit="1" customWidth="1"/>
    <col min="11020" max="11020" width="19.5703125" bestFit="1" customWidth="1"/>
    <col min="11263" max="11263" width="51.28515625" customWidth="1"/>
    <col min="11264" max="11264" width="22.140625" customWidth="1"/>
    <col min="11265" max="11266" width="22.42578125" customWidth="1"/>
    <col min="11267" max="11267" width="25" customWidth="1"/>
    <col min="11268" max="11268" width="3.5703125" customWidth="1"/>
    <col min="11269" max="11269" width="64.7109375" customWidth="1"/>
    <col min="11270" max="11272" width="21.5703125" customWidth="1"/>
    <col min="11273" max="11273" width="24.7109375" customWidth="1"/>
    <col min="11275" max="11275" width="12.28515625" bestFit="1" customWidth="1"/>
    <col min="11276" max="11276" width="19.5703125" bestFit="1" customWidth="1"/>
    <col min="11519" max="11519" width="51.28515625" customWidth="1"/>
    <col min="11520" max="11520" width="22.140625" customWidth="1"/>
    <col min="11521" max="11522" width="22.42578125" customWidth="1"/>
    <col min="11523" max="11523" width="25" customWidth="1"/>
    <col min="11524" max="11524" width="3.5703125" customWidth="1"/>
    <col min="11525" max="11525" width="64.7109375" customWidth="1"/>
    <col min="11526" max="11528" width="21.5703125" customWidth="1"/>
    <col min="11529" max="11529" width="24.7109375" customWidth="1"/>
    <col min="11531" max="11531" width="12.28515625" bestFit="1" customWidth="1"/>
    <col min="11532" max="11532" width="19.5703125" bestFit="1" customWidth="1"/>
    <col min="11775" max="11775" width="51.28515625" customWidth="1"/>
    <col min="11776" max="11776" width="22.140625" customWidth="1"/>
    <col min="11777" max="11778" width="22.42578125" customWidth="1"/>
    <col min="11779" max="11779" width="25" customWidth="1"/>
    <col min="11780" max="11780" width="3.5703125" customWidth="1"/>
    <col min="11781" max="11781" width="64.7109375" customWidth="1"/>
    <col min="11782" max="11784" width="21.5703125" customWidth="1"/>
    <col min="11785" max="11785" width="24.7109375" customWidth="1"/>
    <col min="11787" max="11787" width="12.28515625" bestFit="1" customWidth="1"/>
    <col min="11788" max="11788" width="19.5703125" bestFit="1" customWidth="1"/>
    <col min="12031" max="12031" width="51.28515625" customWidth="1"/>
    <col min="12032" max="12032" width="22.140625" customWidth="1"/>
    <col min="12033" max="12034" width="22.42578125" customWidth="1"/>
    <col min="12035" max="12035" width="25" customWidth="1"/>
    <col min="12036" max="12036" width="3.5703125" customWidth="1"/>
    <col min="12037" max="12037" width="64.7109375" customWidth="1"/>
    <col min="12038" max="12040" width="21.5703125" customWidth="1"/>
    <col min="12041" max="12041" width="24.7109375" customWidth="1"/>
    <col min="12043" max="12043" width="12.28515625" bestFit="1" customWidth="1"/>
    <col min="12044" max="12044" width="19.5703125" bestFit="1" customWidth="1"/>
    <col min="12287" max="12287" width="51.28515625" customWidth="1"/>
    <col min="12288" max="12288" width="22.140625" customWidth="1"/>
    <col min="12289" max="12290" width="22.42578125" customWidth="1"/>
    <col min="12291" max="12291" width="25" customWidth="1"/>
    <col min="12292" max="12292" width="3.5703125" customWidth="1"/>
    <col min="12293" max="12293" width="64.7109375" customWidth="1"/>
    <col min="12294" max="12296" width="21.5703125" customWidth="1"/>
    <col min="12297" max="12297" width="24.7109375" customWidth="1"/>
    <col min="12299" max="12299" width="12.28515625" bestFit="1" customWidth="1"/>
    <col min="12300" max="12300" width="19.5703125" bestFit="1" customWidth="1"/>
    <col min="12543" max="12543" width="51.28515625" customWidth="1"/>
    <col min="12544" max="12544" width="22.140625" customWidth="1"/>
    <col min="12545" max="12546" width="22.42578125" customWidth="1"/>
    <col min="12547" max="12547" width="25" customWidth="1"/>
    <col min="12548" max="12548" width="3.5703125" customWidth="1"/>
    <col min="12549" max="12549" width="64.7109375" customWidth="1"/>
    <col min="12550" max="12552" width="21.5703125" customWidth="1"/>
    <col min="12553" max="12553" width="24.7109375" customWidth="1"/>
    <col min="12555" max="12555" width="12.28515625" bestFit="1" customWidth="1"/>
    <col min="12556" max="12556" width="19.5703125" bestFit="1" customWidth="1"/>
    <col min="12799" max="12799" width="51.28515625" customWidth="1"/>
    <col min="12800" max="12800" width="22.140625" customWidth="1"/>
    <col min="12801" max="12802" width="22.42578125" customWidth="1"/>
    <col min="12803" max="12803" width="25" customWidth="1"/>
    <col min="12804" max="12804" width="3.5703125" customWidth="1"/>
    <col min="12805" max="12805" width="64.7109375" customWidth="1"/>
    <col min="12806" max="12808" width="21.5703125" customWidth="1"/>
    <col min="12809" max="12809" width="24.7109375" customWidth="1"/>
    <col min="12811" max="12811" width="12.28515625" bestFit="1" customWidth="1"/>
    <col min="12812" max="12812" width="19.5703125" bestFit="1" customWidth="1"/>
    <col min="13055" max="13055" width="51.28515625" customWidth="1"/>
    <col min="13056" max="13056" width="22.140625" customWidth="1"/>
    <col min="13057" max="13058" width="22.42578125" customWidth="1"/>
    <col min="13059" max="13059" width="25" customWidth="1"/>
    <col min="13060" max="13060" width="3.5703125" customWidth="1"/>
    <col min="13061" max="13061" width="64.7109375" customWidth="1"/>
    <col min="13062" max="13064" width="21.5703125" customWidth="1"/>
    <col min="13065" max="13065" width="24.7109375" customWidth="1"/>
    <col min="13067" max="13067" width="12.28515625" bestFit="1" customWidth="1"/>
    <col min="13068" max="13068" width="19.5703125" bestFit="1" customWidth="1"/>
    <col min="13311" max="13311" width="51.28515625" customWidth="1"/>
    <col min="13312" max="13312" width="22.140625" customWidth="1"/>
    <col min="13313" max="13314" width="22.42578125" customWidth="1"/>
    <col min="13315" max="13315" width="25" customWidth="1"/>
    <col min="13316" max="13316" width="3.5703125" customWidth="1"/>
    <col min="13317" max="13317" width="64.7109375" customWidth="1"/>
    <col min="13318" max="13320" width="21.5703125" customWidth="1"/>
    <col min="13321" max="13321" width="24.7109375" customWidth="1"/>
    <col min="13323" max="13323" width="12.28515625" bestFit="1" customWidth="1"/>
    <col min="13324" max="13324" width="19.5703125" bestFit="1" customWidth="1"/>
    <col min="13567" max="13567" width="51.28515625" customWidth="1"/>
    <col min="13568" max="13568" width="22.140625" customWidth="1"/>
    <col min="13569" max="13570" width="22.42578125" customWidth="1"/>
    <col min="13571" max="13571" width="25" customWidth="1"/>
    <col min="13572" max="13572" width="3.5703125" customWidth="1"/>
    <col min="13573" max="13573" width="64.7109375" customWidth="1"/>
    <col min="13574" max="13576" width="21.5703125" customWidth="1"/>
    <col min="13577" max="13577" width="24.7109375" customWidth="1"/>
    <col min="13579" max="13579" width="12.28515625" bestFit="1" customWidth="1"/>
    <col min="13580" max="13580" width="19.5703125" bestFit="1" customWidth="1"/>
    <col min="13823" max="13823" width="51.28515625" customWidth="1"/>
    <col min="13824" max="13824" width="22.140625" customWidth="1"/>
    <col min="13825" max="13826" width="22.42578125" customWidth="1"/>
    <col min="13827" max="13827" width="25" customWidth="1"/>
    <col min="13828" max="13828" width="3.5703125" customWidth="1"/>
    <col min="13829" max="13829" width="64.7109375" customWidth="1"/>
    <col min="13830" max="13832" width="21.5703125" customWidth="1"/>
    <col min="13833" max="13833" width="24.7109375" customWidth="1"/>
    <col min="13835" max="13835" width="12.28515625" bestFit="1" customWidth="1"/>
    <col min="13836" max="13836" width="19.5703125" bestFit="1" customWidth="1"/>
    <col min="14079" max="14079" width="51.28515625" customWidth="1"/>
    <col min="14080" max="14080" width="22.140625" customWidth="1"/>
    <col min="14081" max="14082" width="22.42578125" customWidth="1"/>
    <col min="14083" max="14083" width="25" customWidth="1"/>
    <col min="14084" max="14084" width="3.5703125" customWidth="1"/>
    <col min="14085" max="14085" width="64.7109375" customWidth="1"/>
    <col min="14086" max="14088" width="21.5703125" customWidth="1"/>
    <col min="14089" max="14089" width="24.7109375" customWidth="1"/>
    <col min="14091" max="14091" width="12.28515625" bestFit="1" customWidth="1"/>
    <col min="14092" max="14092" width="19.5703125" bestFit="1" customWidth="1"/>
    <col min="14335" max="14335" width="51.28515625" customWidth="1"/>
    <col min="14336" max="14336" width="22.140625" customWidth="1"/>
    <col min="14337" max="14338" width="22.42578125" customWidth="1"/>
    <col min="14339" max="14339" width="25" customWidth="1"/>
    <col min="14340" max="14340" width="3.5703125" customWidth="1"/>
    <col min="14341" max="14341" width="64.7109375" customWidth="1"/>
    <col min="14342" max="14344" width="21.5703125" customWidth="1"/>
    <col min="14345" max="14345" width="24.7109375" customWidth="1"/>
    <col min="14347" max="14347" width="12.28515625" bestFit="1" customWidth="1"/>
    <col min="14348" max="14348" width="19.5703125" bestFit="1" customWidth="1"/>
    <col min="14591" max="14591" width="51.28515625" customWidth="1"/>
    <col min="14592" max="14592" width="22.140625" customWidth="1"/>
    <col min="14593" max="14594" width="22.42578125" customWidth="1"/>
    <col min="14595" max="14595" width="25" customWidth="1"/>
    <col min="14596" max="14596" width="3.5703125" customWidth="1"/>
    <col min="14597" max="14597" width="64.7109375" customWidth="1"/>
    <col min="14598" max="14600" width="21.5703125" customWidth="1"/>
    <col min="14601" max="14601" width="24.7109375" customWidth="1"/>
    <col min="14603" max="14603" width="12.28515625" bestFit="1" customWidth="1"/>
    <col min="14604" max="14604" width="19.5703125" bestFit="1" customWidth="1"/>
    <col min="14847" max="14847" width="51.28515625" customWidth="1"/>
    <col min="14848" max="14848" width="22.140625" customWidth="1"/>
    <col min="14849" max="14850" width="22.42578125" customWidth="1"/>
    <col min="14851" max="14851" width="25" customWidth="1"/>
    <col min="14852" max="14852" width="3.5703125" customWidth="1"/>
    <col min="14853" max="14853" width="64.7109375" customWidth="1"/>
    <col min="14854" max="14856" width="21.5703125" customWidth="1"/>
    <col min="14857" max="14857" width="24.7109375" customWidth="1"/>
    <col min="14859" max="14859" width="12.28515625" bestFit="1" customWidth="1"/>
    <col min="14860" max="14860" width="19.5703125" bestFit="1" customWidth="1"/>
    <col min="15103" max="15103" width="51.28515625" customWidth="1"/>
    <col min="15104" max="15104" width="22.140625" customWidth="1"/>
    <col min="15105" max="15106" width="22.42578125" customWidth="1"/>
    <col min="15107" max="15107" width="25" customWidth="1"/>
    <col min="15108" max="15108" width="3.5703125" customWidth="1"/>
    <col min="15109" max="15109" width="64.7109375" customWidth="1"/>
    <col min="15110" max="15112" width="21.5703125" customWidth="1"/>
    <col min="15113" max="15113" width="24.7109375" customWidth="1"/>
    <col min="15115" max="15115" width="12.28515625" bestFit="1" customWidth="1"/>
    <col min="15116" max="15116" width="19.5703125" bestFit="1" customWidth="1"/>
    <col min="15359" max="15359" width="51.28515625" customWidth="1"/>
    <col min="15360" max="15360" width="22.140625" customWidth="1"/>
    <col min="15361" max="15362" width="22.42578125" customWidth="1"/>
    <col min="15363" max="15363" width="25" customWidth="1"/>
    <col min="15364" max="15364" width="3.5703125" customWidth="1"/>
    <col min="15365" max="15365" width="64.7109375" customWidth="1"/>
    <col min="15366" max="15368" width="21.5703125" customWidth="1"/>
    <col min="15369" max="15369" width="24.7109375" customWidth="1"/>
    <col min="15371" max="15371" width="12.28515625" bestFit="1" customWidth="1"/>
    <col min="15372" max="15372" width="19.5703125" bestFit="1" customWidth="1"/>
    <col min="15615" max="15615" width="51.28515625" customWidth="1"/>
    <col min="15616" max="15616" width="22.140625" customWidth="1"/>
    <col min="15617" max="15618" width="22.42578125" customWidth="1"/>
    <col min="15619" max="15619" width="25" customWidth="1"/>
    <col min="15620" max="15620" width="3.5703125" customWidth="1"/>
    <col min="15621" max="15621" width="64.7109375" customWidth="1"/>
    <col min="15622" max="15624" width="21.5703125" customWidth="1"/>
    <col min="15625" max="15625" width="24.7109375" customWidth="1"/>
    <col min="15627" max="15627" width="12.28515625" bestFit="1" customWidth="1"/>
    <col min="15628" max="15628" width="19.5703125" bestFit="1" customWidth="1"/>
    <col min="15871" max="15871" width="51.28515625" customWidth="1"/>
    <col min="15872" max="15872" width="22.140625" customWidth="1"/>
    <col min="15873" max="15874" width="22.42578125" customWidth="1"/>
    <col min="15875" max="15875" width="25" customWidth="1"/>
    <col min="15876" max="15876" width="3.5703125" customWidth="1"/>
    <col min="15877" max="15877" width="64.7109375" customWidth="1"/>
    <col min="15878" max="15880" width="21.5703125" customWidth="1"/>
    <col min="15881" max="15881" width="24.7109375" customWidth="1"/>
    <col min="15883" max="15883" width="12.28515625" bestFit="1" customWidth="1"/>
    <col min="15884" max="15884" width="19.5703125" bestFit="1" customWidth="1"/>
    <col min="16127" max="16127" width="51.28515625" customWidth="1"/>
    <col min="16128" max="16128" width="22.140625" customWidth="1"/>
    <col min="16129" max="16130" width="22.42578125" customWidth="1"/>
    <col min="16131" max="16131" width="25" customWidth="1"/>
    <col min="16132" max="16132" width="3.5703125" customWidth="1"/>
    <col min="16133" max="16133" width="64.7109375" customWidth="1"/>
    <col min="16134" max="16136" width="21.5703125" customWidth="1"/>
    <col min="16137" max="16137" width="24.7109375" customWidth="1"/>
    <col min="16139" max="16139" width="12.28515625" bestFit="1" customWidth="1"/>
    <col min="16140" max="16140" width="19.5703125" bestFit="1" customWidth="1"/>
  </cols>
  <sheetData>
    <row r="1" spans="1:12" ht="20.25" x14ac:dyDescent="0.3">
      <c r="A1" s="1" t="s">
        <v>117</v>
      </c>
      <c r="B1" s="1"/>
      <c r="C1" s="1"/>
      <c r="D1" s="1"/>
      <c r="E1" s="1"/>
    </row>
    <row r="2" spans="1:12" ht="20.25" x14ac:dyDescent="0.3">
      <c r="A2" s="1"/>
      <c r="B2" s="1"/>
      <c r="C2" s="1"/>
      <c r="D2" s="1"/>
      <c r="E2" s="1"/>
    </row>
    <row r="3" spans="1:12" ht="20.25" x14ac:dyDescent="0.3">
      <c r="A3" s="64" t="s">
        <v>0</v>
      </c>
      <c r="B3" s="64"/>
      <c r="C3" s="64"/>
      <c r="D3" s="64"/>
      <c r="E3" s="1"/>
      <c r="F3" s="65" t="s">
        <v>1</v>
      </c>
      <c r="G3" s="66"/>
      <c r="H3" s="66"/>
      <c r="I3" s="67"/>
      <c r="K3" s="2"/>
    </row>
    <row r="4" spans="1:12" ht="36" x14ac:dyDescent="0.3">
      <c r="A4" s="1"/>
      <c r="B4" s="1"/>
      <c r="C4" s="1"/>
      <c r="D4" s="1"/>
      <c r="E4" s="1"/>
      <c r="F4" s="3" t="s">
        <v>2</v>
      </c>
      <c r="G4" s="4" t="s">
        <v>118</v>
      </c>
      <c r="H4" s="4" t="s">
        <v>119</v>
      </c>
      <c r="I4" s="4" t="s">
        <v>120</v>
      </c>
      <c r="K4" s="2"/>
    </row>
    <row r="5" spans="1:12" ht="20.25" x14ac:dyDescent="0.3">
      <c r="A5" s="1"/>
      <c r="B5" s="1"/>
      <c r="C5" s="1"/>
      <c r="D5" s="1"/>
      <c r="E5" s="1"/>
      <c r="F5" s="3" t="s">
        <v>3</v>
      </c>
      <c r="G5" s="5">
        <f>+B38</f>
        <v>51773491</v>
      </c>
      <c r="H5" s="5">
        <f>+C38</f>
        <v>107874404</v>
      </c>
      <c r="I5" s="5">
        <f>SUM(G5:H5)</f>
        <v>159647895</v>
      </c>
      <c r="K5" s="6"/>
    </row>
    <row r="6" spans="1:12" ht="20.25" x14ac:dyDescent="0.3">
      <c r="A6" s="7" t="s">
        <v>116</v>
      </c>
      <c r="B6" s="1"/>
      <c r="C6" s="1"/>
      <c r="D6" s="1"/>
      <c r="E6" s="1"/>
      <c r="F6" s="3" t="s">
        <v>4</v>
      </c>
      <c r="G6" s="5">
        <f>SUM(B14:B35)+B39+B42</f>
        <v>413075028</v>
      </c>
      <c r="H6" s="5">
        <f>SUM(C14:C35)+C39+C42</f>
        <v>32613167</v>
      </c>
      <c r="I6" s="5">
        <f>SUM(G6:H6)</f>
        <v>445688195</v>
      </c>
      <c r="K6" s="2">
        <f>G6-I6</f>
        <v>-32613167</v>
      </c>
    </row>
    <row r="7" spans="1:12" ht="21" thickBot="1" x14ac:dyDescent="0.35">
      <c r="A7" s="7"/>
      <c r="B7" s="1"/>
      <c r="C7" s="1"/>
      <c r="D7" s="1"/>
      <c r="E7" s="1"/>
      <c r="F7" s="3"/>
      <c r="G7" s="5"/>
      <c r="H7" s="8"/>
      <c r="I7" s="5"/>
      <c r="K7" s="2"/>
    </row>
    <row r="8" spans="1:12" ht="21" thickBot="1" x14ac:dyDescent="0.35">
      <c r="A8" s="1"/>
      <c r="B8" s="1"/>
      <c r="C8" s="1"/>
      <c r="D8" s="1"/>
      <c r="E8" s="1"/>
      <c r="F8" s="3" t="s">
        <v>5</v>
      </c>
      <c r="G8" s="9">
        <f>SUM(G5:G7)</f>
        <v>464848519</v>
      </c>
      <c r="H8" s="9">
        <f>SUM(H5:H7)</f>
        <v>140487571</v>
      </c>
      <c r="I8" s="9">
        <f>SUM(I5:I7)</f>
        <v>605336090</v>
      </c>
      <c r="K8" s="6"/>
    </row>
    <row r="9" spans="1:12" ht="20.25" x14ac:dyDescent="0.3">
      <c r="A9" s="1"/>
      <c r="B9" s="1"/>
      <c r="C9" s="1"/>
      <c r="D9" s="1"/>
      <c r="E9" s="1"/>
      <c r="F9" s="1"/>
      <c r="G9" s="1"/>
      <c r="H9" s="1"/>
      <c r="I9" s="10"/>
      <c r="K9" s="6"/>
    </row>
    <row r="10" spans="1:12" ht="20.25" x14ac:dyDescent="0.3">
      <c r="A10" s="1"/>
      <c r="B10" s="1"/>
      <c r="C10" s="1"/>
      <c r="D10" s="1"/>
      <c r="E10" s="1"/>
      <c r="F10" s="1"/>
      <c r="G10" s="1"/>
      <c r="H10" s="1"/>
      <c r="I10" s="10"/>
      <c r="K10" s="6"/>
    </row>
    <row r="11" spans="1:12" ht="21" thickBot="1" x14ac:dyDescent="0.35">
      <c r="A11" s="1"/>
      <c r="B11" s="1" t="s">
        <v>6</v>
      </c>
      <c r="C11" s="1"/>
      <c r="D11" s="1"/>
      <c r="E11" s="1"/>
      <c r="F11" s="1"/>
      <c r="G11" s="1"/>
      <c r="H11" s="1"/>
      <c r="I11" s="10"/>
    </row>
    <row r="12" spans="1:12" ht="21" thickBot="1" x14ac:dyDescent="0.35">
      <c r="A12" s="68" t="s">
        <v>7</v>
      </c>
      <c r="B12" s="69"/>
      <c r="C12" s="69"/>
      <c r="D12" s="70"/>
      <c r="E12" s="11"/>
      <c r="F12" s="68" t="s">
        <v>8</v>
      </c>
      <c r="G12" s="69"/>
      <c r="H12" s="69"/>
      <c r="I12" s="70"/>
    </row>
    <row r="13" spans="1:12" ht="81.75" thickBot="1" x14ac:dyDescent="0.35">
      <c r="A13" s="12" t="s">
        <v>9</v>
      </c>
      <c r="B13" s="13" t="s">
        <v>122</v>
      </c>
      <c r="C13" s="14" t="s">
        <v>121</v>
      </c>
      <c r="D13" s="13" t="s">
        <v>123</v>
      </c>
      <c r="E13" s="11"/>
      <c r="F13" s="12" t="s">
        <v>10</v>
      </c>
      <c r="G13" s="13" t="s">
        <v>122</v>
      </c>
      <c r="H13" s="14" t="s">
        <v>121</v>
      </c>
      <c r="I13" s="13" t="s">
        <v>123</v>
      </c>
    </row>
    <row r="14" spans="1:12" ht="20.25" x14ac:dyDescent="0.3">
      <c r="A14" s="15" t="s">
        <v>11</v>
      </c>
      <c r="B14" s="16">
        <v>0</v>
      </c>
      <c r="C14" s="60">
        <v>0</v>
      </c>
      <c r="D14" s="18">
        <f>SUM(B14:C14)</f>
        <v>0</v>
      </c>
      <c r="E14" s="19"/>
      <c r="F14" s="15" t="s">
        <v>12</v>
      </c>
      <c r="G14" s="20"/>
      <c r="H14" s="17"/>
      <c r="I14" s="20"/>
      <c r="L14" s="21"/>
    </row>
    <row r="15" spans="1:12" ht="20.25" x14ac:dyDescent="0.3">
      <c r="A15" s="22" t="s">
        <v>13</v>
      </c>
      <c r="B15" s="23">
        <v>0</v>
      </c>
      <c r="C15" s="61"/>
      <c r="D15" s="24">
        <f>SUM(B15:C15)</f>
        <v>0</v>
      </c>
      <c r="E15" s="19"/>
      <c r="F15" s="22"/>
      <c r="G15" s="20"/>
      <c r="H15" s="20"/>
      <c r="I15" s="20"/>
      <c r="L15" s="24"/>
    </row>
    <row r="16" spans="1:12" ht="20.25" x14ac:dyDescent="0.3">
      <c r="A16" s="22" t="s">
        <v>14</v>
      </c>
      <c r="B16" s="23">
        <v>0</v>
      </c>
      <c r="C16" s="61">
        <v>0</v>
      </c>
      <c r="D16" s="24">
        <f t="shared" ref="D16:D43" si="0">SUM(B16:C16)</f>
        <v>0</v>
      </c>
      <c r="E16" s="19"/>
      <c r="F16" s="22" t="s">
        <v>15</v>
      </c>
      <c r="G16" s="20"/>
      <c r="H16" s="20"/>
      <c r="I16" s="20"/>
      <c r="L16" s="24"/>
    </row>
    <row r="17" spans="1:15" ht="20.25" x14ac:dyDescent="0.3">
      <c r="A17" s="22" t="s">
        <v>16</v>
      </c>
      <c r="B17" s="23">
        <v>0</v>
      </c>
      <c r="C17" s="61">
        <v>0</v>
      </c>
      <c r="D17" s="24">
        <f t="shared" si="0"/>
        <v>0</v>
      </c>
      <c r="E17" s="19"/>
      <c r="F17" s="22" t="s">
        <v>17</v>
      </c>
      <c r="G17" s="20"/>
      <c r="H17" s="20"/>
      <c r="I17" s="20"/>
      <c r="L17" s="24"/>
    </row>
    <row r="18" spans="1:15" ht="20.25" x14ac:dyDescent="0.3">
      <c r="A18" s="22" t="s">
        <v>18</v>
      </c>
      <c r="B18" s="58">
        <v>2951807</v>
      </c>
      <c r="C18" s="61">
        <v>5000000</v>
      </c>
      <c r="D18" s="24">
        <f t="shared" si="0"/>
        <v>7951807</v>
      </c>
      <c r="E18" s="19"/>
      <c r="F18" s="22"/>
      <c r="G18" s="20"/>
      <c r="H18" s="20"/>
      <c r="I18" s="20"/>
      <c r="L18" s="24"/>
    </row>
    <row r="19" spans="1:15" ht="20.25" x14ac:dyDescent="0.3">
      <c r="A19" s="22" t="s">
        <v>19</v>
      </c>
      <c r="B19" s="58">
        <v>21948321</v>
      </c>
      <c r="C19" s="61">
        <v>-8042033</v>
      </c>
      <c r="D19" s="24">
        <f t="shared" si="0"/>
        <v>13906288</v>
      </c>
      <c r="E19" s="19"/>
      <c r="F19" s="22" t="s">
        <v>20</v>
      </c>
      <c r="G19" s="20"/>
      <c r="H19" s="20"/>
      <c r="I19" s="20"/>
      <c r="L19" s="24"/>
    </row>
    <row r="20" spans="1:15" ht="20.25" x14ac:dyDescent="0.3">
      <c r="A20" s="22"/>
      <c r="B20" s="58"/>
      <c r="C20" s="61"/>
      <c r="D20" s="24">
        <f t="shared" si="0"/>
        <v>0</v>
      </c>
      <c r="E20" s="19"/>
      <c r="F20" s="22"/>
      <c r="G20" s="20"/>
      <c r="H20" s="20"/>
      <c r="I20" s="20"/>
      <c r="L20" s="24"/>
    </row>
    <row r="21" spans="1:15" ht="20.25" x14ac:dyDescent="0.3">
      <c r="A21" s="22"/>
      <c r="B21" s="58"/>
      <c r="C21" s="61"/>
      <c r="D21" s="24">
        <f t="shared" si="0"/>
        <v>0</v>
      </c>
      <c r="E21" s="19"/>
      <c r="F21" s="22"/>
      <c r="G21" s="20"/>
      <c r="H21" s="20"/>
      <c r="I21" s="20"/>
      <c r="L21" s="24"/>
    </row>
    <row r="22" spans="1:15" ht="20.25" x14ac:dyDescent="0.3">
      <c r="A22" s="22" t="s">
        <v>21</v>
      </c>
      <c r="B22" s="58">
        <v>50720786</v>
      </c>
      <c r="C22" s="61">
        <f>46112770-B22</f>
        <v>-4608016</v>
      </c>
      <c r="D22" s="24">
        <f t="shared" si="0"/>
        <v>46112770</v>
      </c>
      <c r="E22" s="19"/>
      <c r="F22" s="22" t="s">
        <v>22</v>
      </c>
      <c r="G22" s="20"/>
      <c r="H22" s="20"/>
      <c r="I22" s="20"/>
      <c r="L22" s="24"/>
    </row>
    <row r="23" spans="1:15" ht="20.25" x14ac:dyDescent="0.3">
      <c r="A23" s="22" t="s">
        <v>23</v>
      </c>
      <c r="B23" s="58"/>
      <c r="C23" s="61">
        <v>0</v>
      </c>
      <c r="D23" s="24">
        <f t="shared" si="0"/>
        <v>0</v>
      </c>
      <c r="E23" s="19"/>
      <c r="F23" s="22" t="s">
        <v>24</v>
      </c>
      <c r="G23" s="20"/>
      <c r="H23" s="20"/>
      <c r="I23" s="20">
        <f>G23+H23</f>
        <v>0</v>
      </c>
      <c r="L23" s="24"/>
    </row>
    <row r="24" spans="1:15" ht="20.25" x14ac:dyDescent="0.3">
      <c r="A24" s="22" t="s">
        <v>25</v>
      </c>
      <c r="B24" s="58">
        <v>0</v>
      </c>
      <c r="C24" s="61">
        <v>0</v>
      </c>
      <c r="D24" s="24">
        <f t="shared" si="0"/>
        <v>0</v>
      </c>
      <c r="E24" s="19"/>
      <c r="F24" s="22" t="s">
        <v>26</v>
      </c>
      <c r="G24" s="20"/>
      <c r="H24" s="20"/>
      <c r="I24" s="20">
        <f t="shared" ref="I24:I26" si="1">G24+H24</f>
        <v>0</v>
      </c>
      <c r="L24" s="24"/>
    </row>
    <row r="25" spans="1:15" ht="20.25" x14ac:dyDescent="0.3">
      <c r="A25" s="22" t="s">
        <v>27</v>
      </c>
      <c r="B25" s="58">
        <v>3935742</v>
      </c>
      <c r="C25" s="61">
        <f>-B25</f>
        <v>-3935742</v>
      </c>
      <c r="D25" s="24">
        <f t="shared" si="0"/>
        <v>0</v>
      </c>
      <c r="E25" s="19"/>
      <c r="F25" s="22" t="s">
        <v>28</v>
      </c>
      <c r="G25" s="20"/>
      <c r="H25" s="20"/>
      <c r="I25" s="20">
        <f t="shared" si="1"/>
        <v>0</v>
      </c>
      <c r="J25" s="71"/>
      <c r="K25" s="72"/>
      <c r="L25" s="24"/>
      <c r="M25" s="25"/>
    </row>
    <row r="26" spans="1:15" ht="20.25" x14ac:dyDescent="0.3">
      <c r="A26" s="22" t="s">
        <v>29</v>
      </c>
      <c r="B26" s="58">
        <v>14162111</v>
      </c>
      <c r="C26" s="61">
        <f>31766698-B26</f>
        <v>17604587</v>
      </c>
      <c r="D26" s="24">
        <f t="shared" si="0"/>
        <v>31766698</v>
      </c>
      <c r="E26" s="19"/>
      <c r="F26" s="22" t="s">
        <v>30</v>
      </c>
      <c r="G26" s="20">
        <v>464848519</v>
      </c>
      <c r="H26" s="20">
        <f>+C44</f>
        <v>140487571</v>
      </c>
      <c r="I26" s="20">
        <f t="shared" si="1"/>
        <v>605336090</v>
      </c>
      <c r="J26" s="62"/>
      <c r="K26" s="63"/>
      <c r="L26" s="24"/>
      <c r="M26" s="25"/>
    </row>
    <row r="27" spans="1:15" ht="20.25" x14ac:dyDescent="0.3">
      <c r="A27" s="22" t="s">
        <v>31</v>
      </c>
      <c r="B27" s="58">
        <v>38760772</v>
      </c>
      <c r="C27" s="61">
        <f>56464272-B27</f>
        <v>17703500</v>
      </c>
      <c r="D27" s="24">
        <f t="shared" si="0"/>
        <v>56464272</v>
      </c>
      <c r="E27" s="19"/>
      <c r="F27" s="22" t="s">
        <v>32</v>
      </c>
      <c r="G27" s="20"/>
      <c r="H27" s="20"/>
      <c r="I27" s="20"/>
      <c r="K27" s="25"/>
      <c r="L27" s="24"/>
      <c r="M27" s="25"/>
    </row>
    <row r="28" spans="1:15" ht="20.25" x14ac:dyDescent="0.3">
      <c r="A28" s="22" t="s">
        <v>33</v>
      </c>
      <c r="B28" s="58">
        <v>0</v>
      </c>
      <c r="C28" s="61">
        <v>0</v>
      </c>
      <c r="D28" s="24">
        <f t="shared" si="0"/>
        <v>0</v>
      </c>
      <c r="E28" s="19"/>
      <c r="F28" s="22" t="s">
        <v>34</v>
      </c>
      <c r="G28" s="20"/>
      <c r="H28" s="20"/>
      <c r="I28" s="20">
        <f>G28+H28</f>
        <v>0</v>
      </c>
      <c r="K28" s="25"/>
      <c r="L28" s="24"/>
      <c r="M28" s="26"/>
    </row>
    <row r="29" spans="1:15" ht="20.25" x14ac:dyDescent="0.3">
      <c r="A29" s="22" t="s">
        <v>35</v>
      </c>
      <c r="B29" s="58">
        <v>0</v>
      </c>
      <c r="C29" s="61">
        <v>0</v>
      </c>
      <c r="D29" s="24">
        <f t="shared" si="0"/>
        <v>0</v>
      </c>
      <c r="E29" s="19"/>
      <c r="F29" s="22" t="s">
        <v>36</v>
      </c>
      <c r="G29" s="20"/>
      <c r="H29" s="20"/>
      <c r="I29" s="20">
        <f>G29+H29</f>
        <v>0</v>
      </c>
      <c r="K29" s="26"/>
      <c r="L29" s="24"/>
      <c r="M29" s="26"/>
      <c r="O29" s="25"/>
    </row>
    <row r="30" spans="1:15" ht="20.25" x14ac:dyDescent="0.3">
      <c r="A30" s="22" t="s">
        <v>37</v>
      </c>
      <c r="B30" s="58">
        <v>0</v>
      </c>
      <c r="C30" s="61">
        <v>0</v>
      </c>
      <c r="D30" s="24">
        <f t="shared" si="0"/>
        <v>0</v>
      </c>
      <c r="E30" s="19"/>
      <c r="F30" s="22" t="s">
        <v>38</v>
      </c>
      <c r="G30" s="20"/>
      <c r="H30" s="20"/>
      <c r="I30" s="20"/>
      <c r="K30" s="25"/>
      <c r="L30" s="24"/>
      <c r="M30" s="25"/>
    </row>
    <row r="31" spans="1:15" ht="20.25" x14ac:dyDescent="0.3">
      <c r="A31" s="22" t="s">
        <v>39</v>
      </c>
      <c r="B31" s="58">
        <v>59889901</v>
      </c>
      <c r="C31" s="61">
        <f>47115442-B31</f>
        <v>-12774459</v>
      </c>
      <c r="D31" s="24">
        <f t="shared" si="0"/>
        <v>47115442</v>
      </c>
      <c r="E31" s="19"/>
      <c r="F31" s="22" t="s">
        <v>40</v>
      </c>
      <c r="G31" s="20"/>
      <c r="H31" s="20"/>
      <c r="I31" s="20"/>
      <c r="J31" s="71"/>
      <c r="K31" s="72"/>
      <c r="L31" s="24"/>
      <c r="M31" s="25"/>
    </row>
    <row r="32" spans="1:15" ht="20.25" x14ac:dyDescent="0.3">
      <c r="A32" s="22" t="s">
        <v>41</v>
      </c>
      <c r="B32" s="58">
        <v>4343200</v>
      </c>
      <c r="C32" s="61">
        <f>13839381-B32</f>
        <v>9496181</v>
      </c>
      <c r="D32" s="24">
        <f t="shared" si="0"/>
        <v>13839381</v>
      </c>
      <c r="E32" s="19"/>
      <c r="F32" s="22" t="s">
        <v>42</v>
      </c>
      <c r="G32" s="20"/>
      <c r="H32" s="20"/>
      <c r="I32" s="20"/>
      <c r="J32" s="62"/>
      <c r="K32" s="63"/>
      <c r="L32" s="24"/>
      <c r="M32" s="25"/>
    </row>
    <row r="33" spans="1:15" ht="20.25" x14ac:dyDescent="0.3">
      <c r="A33" s="22" t="s">
        <v>43</v>
      </c>
      <c r="B33" s="58">
        <v>0</v>
      </c>
      <c r="C33" s="61">
        <v>0</v>
      </c>
      <c r="D33" s="24">
        <f t="shared" si="0"/>
        <v>0</v>
      </c>
      <c r="E33" s="19"/>
      <c r="F33" s="22" t="s">
        <v>44</v>
      </c>
      <c r="G33" s="20"/>
      <c r="H33" s="20"/>
      <c r="I33" s="20"/>
      <c r="K33" s="25"/>
      <c r="L33" s="24"/>
      <c r="M33" s="25"/>
    </row>
    <row r="34" spans="1:15" ht="20.25" x14ac:dyDescent="0.3">
      <c r="A34" s="22" t="s">
        <v>45</v>
      </c>
      <c r="B34" s="58">
        <v>146800522</v>
      </c>
      <c r="C34" s="61">
        <f>182469671-B34</f>
        <v>35669149</v>
      </c>
      <c r="D34" s="24">
        <f t="shared" si="0"/>
        <v>182469671</v>
      </c>
      <c r="E34" s="19"/>
      <c r="F34" s="22" t="s">
        <v>46</v>
      </c>
      <c r="G34" s="20"/>
      <c r="I34" s="20">
        <f>G34+H34</f>
        <v>0</v>
      </c>
      <c r="K34" s="25"/>
      <c r="L34" s="24"/>
      <c r="M34" s="25"/>
    </row>
    <row r="35" spans="1:15" ht="20.25" x14ac:dyDescent="0.3">
      <c r="A35" s="22" t="s">
        <v>47</v>
      </c>
      <c r="B35" s="58">
        <v>0</v>
      </c>
      <c r="C35" s="61">
        <v>0</v>
      </c>
      <c r="D35" s="24">
        <f t="shared" si="0"/>
        <v>0</v>
      </c>
      <c r="E35" s="19"/>
      <c r="F35" s="22" t="s">
        <v>48</v>
      </c>
      <c r="G35" s="20"/>
      <c r="H35" s="20"/>
      <c r="I35" s="20"/>
      <c r="K35" s="26"/>
      <c r="L35" s="24"/>
      <c r="M35" s="26"/>
      <c r="O35" s="25"/>
    </row>
    <row r="36" spans="1:15" ht="20.25" x14ac:dyDescent="0.3">
      <c r="A36" s="22" t="s">
        <v>49</v>
      </c>
      <c r="B36" s="23">
        <v>0</v>
      </c>
      <c r="C36" s="61">
        <v>0</v>
      </c>
      <c r="D36" s="24">
        <f t="shared" si="0"/>
        <v>0</v>
      </c>
      <c r="E36" s="19"/>
      <c r="F36" s="22"/>
      <c r="G36" s="20"/>
      <c r="H36" s="20"/>
      <c r="I36" s="20"/>
      <c r="K36" s="25"/>
      <c r="L36" s="24"/>
      <c r="M36" s="25"/>
      <c r="O36" s="25"/>
    </row>
    <row r="37" spans="1:15" ht="20.25" x14ac:dyDescent="0.3">
      <c r="A37" s="22" t="s">
        <v>50</v>
      </c>
      <c r="B37" s="23">
        <v>0</v>
      </c>
      <c r="C37" s="61">
        <v>0</v>
      </c>
      <c r="D37" s="24">
        <f t="shared" si="0"/>
        <v>0</v>
      </c>
      <c r="E37" s="19"/>
      <c r="F37" s="22"/>
      <c r="G37" s="20"/>
      <c r="H37" s="20"/>
      <c r="I37" s="20"/>
      <c r="L37" s="24"/>
    </row>
    <row r="38" spans="1:15" ht="20.25" x14ac:dyDescent="0.3">
      <c r="A38" s="22" t="s">
        <v>51</v>
      </c>
      <c r="B38" s="23">
        <v>51773491</v>
      </c>
      <c r="C38" s="20">
        <f>159647895-B38</f>
        <v>107874404</v>
      </c>
      <c r="D38" s="24">
        <f t="shared" si="0"/>
        <v>159647895</v>
      </c>
      <c r="E38" s="19"/>
      <c r="F38" s="22"/>
      <c r="G38" s="20"/>
      <c r="H38" s="20"/>
      <c r="I38" s="20"/>
      <c r="K38" s="27"/>
      <c r="L38" s="24"/>
    </row>
    <row r="39" spans="1:15" ht="20.25" x14ac:dyDescent="0.3">
      <c r="A39" s="22" t="s">
        <v>52</v>
      </c>
      <c r="B39" s="23">
        <v>68061866</v>
      </c>
      <c r="C39" s="20">
        <f>44061866-B39</f>
        <v>-24000000</v>
      </c>
      <c r="D39" s="24">
        <f t="shared" si="0"/>
        <v>44061866</v>
      </c>
      <c r="E39" s="19"/>
      <c r="F39" s="22"/>
      <c r="G39" s="20"/>
      <c r="H39" s="20"/>
      <c r="I39" s="20"/>
      <c r="K39" s="27"/>
      <c r="L39" s="24"/>
    </row>
    <row r="40" spans="1:15" ht="20.25" x14ac:dyDescent="0.3">
      <c r="A40" s="22" t="s">
        <v>53</v>
      </c>
      <c r="B40" s="23">
        <v>0</v>
      </c>
      <c r="C40" s="20"/>
      <c r="D40" s="24">
        <f t="shared" si="0"/>
        <v>0</v>
      </c>
      <c r="E40" s="19"/>
      <c r="F40" s="20"/>
      <c r="G40" s="20"/>
      <c r="H40" s="20"/>
      <c r="I40" s="20"/>
      <c r="K40" s="26"/>
      <c r="L40" s="24"/>
    </row>
    <row r="41" spans="1:15" ht="20.25" x14ac:dyDescent="0.3">
      <c r="A41" s="22" t="s">
        <v>54</v>
      </c>
      <c r="B41" s="23">
        <v>0</v>
      </c>
      <c r="C41" s="20"/>
      <c r="D41" s="24">
        <f t="shared" si="0"/>
        <v>0</v>
      </c>
      <c r="E41" s="19"/>
      <c r="F41" s="22"/>
      <c r="G41" s="20"/>
      <c r="H41" s="20"/>
      <c r="I41" s="20"/>
      <c r="L41" s="24"/>
    </row>
    <row r="42" spans="1:15" ht="20.25" x14ac:dyDescent="0.3">
      <c r="A42" s="22" t="s">
        <v>55</v>
      </c>
      <c r="B42" s="23">
        <v>1500000</v>
      </c>
      <c r="C42" s="20">
        <f>2000000-B42</f>
        <v>500000</v>
      </c>
      <c r="D42" s="24">
        <f t="shared" si="0"/>
        <v>2000000</v>
      </c>
      <c r="E42" s="19"/>
      <c r="F42" s="22"/>
      <c r="G42" s="20"/>
      <c r="H42" s="20"/>
      <c r="I42" s="20"/>
      <c r="L42" s="24"/>
    </row>
    <row r="43" spans="1:15" ht="21" thickBot="1" x14ac:dyDescent="0.35">
      <c r="A43" s="22" t="s">
        <v>56</v>
      </c>
      <c r="B43" s="28">
        <v>0</v>
      </c>
      <c r="C43" s="20"/>
      <c r="D43" s="24">
        <f t="shared" si="0"/>
        <v>0</v>
      </c>
      <c r="E43" s="19"/>
      <c r="F43" s="22"/>
      <c r="G43" s="29">
        <v>0</v>
      </c>
      <c r="H43" s="29"/>
      <c r="I43" s="20"/>
      <c r="L43" s="30"/>
    </row>
    <row r="44" spans="1:15" ht="21" thickBot="1" x14ac:dyDescent="0.35">
      <c r="A44" s="31" t="s">
        <v>57</v>
      </c>
      <c r="B44" s="32">
        <f>SUM(B14:B43)</f>
        <v>464848519</v>
      </c>
      <c r="C44" s="9">
        <f>SUM(C14:C43)</f>
        <v>140487571</v>
      </c>
      <c r="D44" s="33">
        <f>SUM(D14:D43)</f>
        <v>605336090</v>
      </c>
      <c r="E44" s="19"/>
      <c r="F44" s="31" t="s">
        <v>58</v>
      </c>
      <c r="G44" s="9">
        <f>SUM(G14:G43)</f>
        <v>464848519</v>
      </c>
      <c r="H44" s="9">
        <f>SUM(H14:H43)</f>
        <v>140487571</v>
      </c>
      <c r="I44" s="9">
        <f>SUM(I14:I43)</f>
        <v>605336090</v>
      </c>
      <c r="O44" s="25"/>
    </row>
    <row r="45" spans="1:15" ht="20.25" x14ac:dyDescent="0.3">
      <c r="A45" s="1"/>
      <c r="B45" s="1"/>
      <c r="C45" s="34"/>
      <c r="D45" s="1"/>
      <c r="E45" s="1"/>
      <c r="F45" s="35"/>
      <c r="G45" s="10"/>
      <c r="H45" s="10"/>
      <c r="I45" s="36"/>
    </row>
    <row r="46" spans="1:15" ht="20.25" x14ac:dyDescent="0.3">
      <c r="A46" s="1"/>
      <c r="B46" s="1"/>
      <c r="C46" s="34"/>
      <c r="D46" s="1"/>
      <c r="E46" s="1"/>
      <c r="F46" s="1"/>
      <c r="G46" s="37"/>
      <c r="H46" s="37"/>
      <c r="I46" s="36"/>
    </row>
    <row r="47" spans="1:15" ht="31.5" customHeight="1" x14ac:dyDescent="0.3">
      <c r="A47" s="64" t="s">
        <v>0</v>
      </c>
      <c r="B47" s="64"/>
      <c r="C47" s="64"/>
      <c r="D47" s="64"/>
      <c r="E47" s="1"/>
      <c r="F47" s="65" t="s">
        <v>1</v>
      </c>
      <c r="G47" s="66"/>
      <c r="H47" s="66"/>
      <c r="I47" s="67"/>
      <c r="J47" s="38"/>
      <c r="K47" s="25"/>
    </row>
    <row r="48" spans="1:15" ht="36" x14ac:dyDescent="0.3">
      <c r="A48" s="1"/>
      <c r="B48" s="34"/>
      <c r="C48" s="34"/>
      <c r="D48" s="1"/>
      <c r="E48" s="1"/>
      <c r="F48" s="3" t="s">
        <v>2</v>
      </c>
      <c r="G48" s="4" t="s">
        <v>118</v>
      </c>
      <c r="H48" s="4" t="s">
        <v>119</v>
      </c>
      <c r="I48" s="4" t="s">
        <v>120</v>
      </c>
      <c r="K48" s="25"/>
      <c r="L48" s="20"/>
    </row>
    <row r="49" spans="1:11" ht="20.25" x14ac:dyDescent="0.3">
      <c r="A49" s="7" t="s">
        <v>116</v>
      </c>
      <c r="B49" s="39"/>
      <c r="C49" s="39"/>
      <c r="D49" s="39"/>
      <c r="E49" s="39"/>
      <c r="F49" s="3" t="s">
        <v>59</v>
      </c>
      <c r="G49" s="8">
        <f>+B85</f>
        <v>644267404</v>
      </c>
      <c r="H49" s="8">
        <f>+C85</f>
        <v>107452792</v>
      </c>
      <c r="I49" s="8">
        <f>+G49+H49</f>
        <v>751720196</v>
      </c>
      <c r="J49" s="24"/>
      <c r="K49" s="25"/>
    </row>
    <row r="50" spans="1:11" ht="21" thickBot="1" x14ac:dyDescent="0.35">
      <c r="A50" s="7"/>
      <c r="B50" s="39"/>
      <c r="C50" s="39"/>
      <c r="D50" s="39"/>
      <c r="E50" s="39"/>
      <c r="F50" s="3"/>
      <c r="G50" s="8"/>
      <c r="H50" s="34"/>
      <c r="I50" s="8"/>
      <c r="J50" s="24"/>
      <c r="K50" s="25"/>
    </row>
    <row r="51" spans="1:11" ht="21" thickBot="1" x14ac:dyDescent="0.35">
      <c r="A51" s="1"/>
      <c r="B51" s="39"/>
      <c r="C51" s="39"/>
      <c r="D51" s="39"/>
      <c r="E51" s="39"/>
      <c r="F51" s="3" t="s">
        <v>5</v>
      </c>
      <c r="G51" s="40">
        <f>SUM(G49:G50)</f>
        <v>644267404</v>
      </c>
      <c r="H51" s="40">
        <f>SUM(H49:H50)</f>
        <v>107452792</v>
      </c>
      <c r="I51" s="40">
        <f>SUM(I49:I50)</f>
        <v>751720196</v>
      </c>
      <c r="J51" s="20"/>
    </row>
    <row r="52" spans="1:11" ht="21" thickBot="1" x14ac:dyDescent="0.35">
      <c r="A52" s="1"/>
      <c r="B52" s="39" t="s">
        <v>60</v>
      </c>
      <c r="C52" s="39"/>
      <c r="D52" s="39"/>
      <c r="E52" s="39"/>
      <c r="F52" s="39"/>
      <c r="G52" s="39"/>
      <c r="H52" s="39"/>
      <c r="I52" s="41"/>
    </row>
    <row r="53" spans="1:11" ht="21" thickBot="1" x14ac:dyDescent="0.3">
      <c r="A53" s="73" t="s">
        <v>7</v>
      </c>
      <c r="B53" s="74"/>
      <c r="C53" s="74"/>
      <c r="D53" s="75"/>
      <c r="E53" s="42"/>
      <c r="F53" s="73" t="s">
        <v>8</v>
      </c>
      <c r="G53" s="74"/>
      <c r="H53" s="74"/>
      <c r="I53" s="75"/>
    </row>
    <row r="54" spans="1:11" ht="81.75" thickBot="1" x14ac:dyDescent="0.35">
      <c r="A54" s="12" t="s">
        <v>9</v>
      </c>
      <c r="B54" s="13" t="s">
        <v>122</v>
      </c>
      <c r="C54" s="14" t="s">
        <v>121</v>
      </c>
      <c r="D54" s="13" t="s">
        <v>123</v>
      </c>
      <c r="E54" s="42"/>
      <c r="F54" s="12" t="s">
        <v>10</v>
      </c>
      <c r="G54" s="13" t="s">
        <v>122</v>
      </c>
      <c r="H54" s="43" t="s">
        <v>121</v>
      </c>
      <c r="I54" s="13" t="s">
        <v>123</v>
      </c>
      <c r="J54" s="20"/>
    </row>
    <row r="55" spans="1:11" ht="20.25" x14ac:dyDescent="0.25">
      <c r="A55" s="44" t="s">
        <v>61</v>
      </c>
      <c r="B55" s="45"/>
      <c r="C55" s="45"/>
      <c r="D55" s="46"/>
      <c r="E55" s="47"/>
      <c r="F55" s="44" t="s">
        <v>62</v>
      </c>
      <c r="G55" s="46"/>
      <c r="H55" s="46"/>
      <c r="I55" s="46"/>
    </row>
    <row r="56" spans="1:11" ht="20.25" x14ac:dyDescent="0.25">
      <c r="A56" s="48" t="s">
        <v>63</v>
      </c>
      <c r="B56" s="46"/>
      <c r="C56" s="46"/>
      <c r="D56" s="46"/>
      <c r="E56" s="47"/>
      <c r="F56" s="48" t="s">
        <v>64</v>
      </c>
      <c r="G56" s="46"/>
      <c r="H56" s="46"/>
      <c r="I56" s="46"/>
    </row>
    <row r="57" spans="1:11" ht="20.25" x14ac:dyDescent="0.25">
      <c r="A57" s="48" t="s">
        <v>65</v>
      </c>
      <c r="B57" s="46"/>
      <c r="C57" s="46"/>
      <c r="D57" s="46"/>
      <c r="E57" s="47"/>
      <c r="F57" s="48" t="s">
        <v>66</v>
      </c>
      <c r="G57" s="46"/>
      <c r="H57" s="46"/>
      <c r="I57" s="46"/>
    </row>
    <row r="58" spans="1:11" ht="20.25" x14ac:dyDescent="0.25">
      <c r="A58" s="48" t="s">
        <v>67</v>
      </c>
      <c r="B58" s="46"/>
      <c r="C58" s="46"/>
      <c r="D58" s="46"/>
      <c r="E58" s="47"/>
      <c r="F58" s="48" t="s">
        <v>68</v>
      </c>
      <c r="G58" s="46"/>
      <c r="H58" s="46"/>
      <c r="I58" s="46"/>
    </row>
    <row r="59" spans="1:11" ht="20.25" x14ac:dyDescent="0.25">
      <c r="A59" s="48" t="s">
        <v>69</v>
      </c>
      <c r="B59" s="46"/>
      <c r="C59" s="46"/>
      <c r="D59" s="46"/>
      <c r="E59" s="47"/>
      <c r="F59" s="48" t="s">
        <v>70</v>
      </c>
      <c r="G59" s="46"/>
      <c r="H59" s="46"/>
      <c r="I59" s="46"/>
    </row>
    <row r="60" spans="1:11" ht="20.25" x14ac:dyDescent="0.25">
      <c r="A60" s="48" t="s">
        <v>71</v>
      </c>
      <c r="B60" s="46"/>
      <c r="C60" s="46"/>
      <c r="D60" s="46"/>
      <c r="E60" s="47"/>
      <c r="F60" s="48" t="s">
        <v>72</v>
      </c>
      <c r="G60" s="46"/>
      <c r="H60" s="46"/>
      <c r="I60" s="46">
        <f>G60+H60</f>
        <v>0</v>
      </c>
    </row>
    <row r="61" spans="1:11" ht="20.25" x14ac:dyDescent="0.25">
      <c r="A61" s="48" t="s">
        <v>73</v>
      </c>
      <c r="B61" s="46"/>
      <c r="C61" s="46"/>
      <c r="D61" s="46"/>
      <c r="E61" s="47"/>
      <c r="F61" s="48" t="s">
        <v>74</v>
      </c>
      <c r="G61" s="46"/>
      <c r="H61" s="46"/>
      <c r="I61" s="46"/>
    </row>
    <row r="62" spans="1:11" ht="40.5" x14ac:dyDescent="0.25">
      <c r="A62" s="49" t="s">
        <v>75</v>
      </c>
      <c r="B62" s="46"/>
      <c r="C62" s="46"/>
      <c r="D62" s="46"/>
      <c r="E62" s="47"/>
      <c r="F62" s="48" t="s">
        <v>76</v>
      </c>
      <c r="G62" s="46"/>
      <c r="H62" s="46"/>
      <c r="I62" s="46"/>
    </row>
    <row r="63" spans="1:11" ht="20.25" x14ac:dyDescent="0.25">
      <c r="A63" s="48" t="s">
        <v>77</v>
      </c>
      <c r="B63" s="46"/>
      <c r="C63" s="46"/>
      <c r="D63" s="46"/>
      <c r="E63" s="47"/>
      <c r="F63" s="48" t="s">
        <v>78</v>
      </c>
      <c r="G63" s="46"/>
      <c r="H63" s="46"/>
      <c r="I63" s="46">
        <f t="shared" ref="I63:I68" si="2">G63+H63</f>
        <v>0</v>
      </c>
    </row>
    <row r="64" spans="1:11" ht="20.25" x14ac:dyDescent="0.25">
      <c r="A64" s="48" t="s">
        <v>79</v>
      </c>
      <c r="B64" s="46"/>
      <c r="C64" s="46"/>
      <c r="D64" s="46"/>
      <c r="E64" s="47"/>
      <c r="F64" s="48" t="s">
        <v>80</v>
      </c>
      <c r="G64" s="46"/>
      <c r="H64" s="46"/>
      <c r="I64" s="46">
        <f t="shared" si="2"/>
        <v>0</v>
      </c>
    </row>
    <row r="65" spans="1:9" ht="20.25" x14ac:dyDescent="0.25">
      <c r="A65" s="48" t="s">
        <v>81</v>
      </c>
      <c r="B65" s="46"/>
      <c r="C65" s="46"/>
      <c r="D65" s="46"/>
      <c r="E65" s="47"/>
      <c r="F65" s="48" t="s">
        <v>82</v>
      </c>
      <c r="G65" s="46">
        <v>644267404</v>
      </c>
      <c r="H65" s="46">
        <f>+C85</f>
        <v>107452792</v>
      </c>
      <c r="I65" s="46">
        <f t="shared" si="2"/>
        <v>751720196</v>
      </c>
    </row>
    <row r="66" spans="1:9" ht="20.25" x14ac:dyDescent="0.25">
      <c r="A66" s="48" t="s">
        <v>83</v>
      </c>
      <c r="B66" s="46"/>
      <c r="C66" s="46"/>
      <c r="D66" s="46"/>
      <c r="E66" s="47"/>
      <c r="F66" s="48" t="s">
        <v>84</v>
      </c>
      <c r="G66" s="46"/>
      <c r="H66" s="46"/>
      <c r="I66" s="46">
        <f t="shared" si="2"/>
        <v>0</v>
      </c>
    </row>
    <row r="67" spans="1:9" ht="20.25" x14ac:dyDescent="0.3">
      <c r="A67" s="48" t="s">
        <v>85</v>
      </c>
      <c r="B67" s="57">
        <v>154166309</v>
      </c>
      <c r="C67" s="46">
        <f>256193846-B67</f>
        <v>102027537</v>
      </c>
      <c r="D67" s="24">
        <f>B67+C67</f>
        <v>256193846</v>
      </c>
      <c r="E67" s="47"/>
      <c r="F67" s="48" t="s">
        <v>86</v>
      </c>
      <c r="G67" s="46"/>
      <c r="H67" s="46"/>
      <c r="I67" s="46">
        <f t="shared" si="2"/>
        <v>0</v>
      </c>
    </row>
    <row r="68" spans="1:9" ht="20.25" x14ac:dyDescent="0.3">
      <c r="A68" s="48" t="s">
        <v>87</v>
      </c>
      <c r="B68" s="46"/>
      <c r="C68" s="46"/>
      <c r="D68" s="24">
        <f t="shared" ref="D68:D83" si="3">B68+C68</f>
        <v>0</v>
      </c>
      <c r="E68" s="47"/>
      <c r="F68" s="48" t="s">
        <v>88</v>
      </c>
      <c r="G68" s="46"/>
      <c r="H68" s="46"/>
      <c r="I68" s="46">
        <f t="shared" si="2"/>
        <v>0</v>
      </c>
    </row>
    <row r="69" spans="1:9" ht="20.25" x14ac:dyDescent="0.3">
      <c r="A69" s="48" t="s">
        <v>89</v>
      </c>
      <c r="B69" s="46"/>
      <c r="C69" s="46"/>
      <c r="D69" s="24">
        <f t="shared" si="3"/>
        <v>0</v>
      </c>
      <c r="E69" s="47"/>
      <c r="F69" s="48" t="s">
        <v>90</v>
      </c>
      <c r="G69" s="46"/>
      <c r="H69" s="46"/>
      <c r="I69" s="46"/>
    </row>
    <row r="70" spans="1:9" ht="20.25" x14ac:dyDescent="0.3">
      <c r="A70" s="48" t="s">
        <v>91</v>
      </c>
      <c r="B70" s="57">
        <v>369194768</v>
      </c>
      <c r="C70" s="46">
        <f>371934835-B70</f>
        <v>2740067</v>
      </c>
      <c r="D70" s="24">
        <f t="shared" si="3"/>
        <v>371934835</v>
      </c>
      <c r="E70" s="47"/>
      <c r="F70" s="48" t="s">
        <v>92</v>
      </c>
      <c r="G70" s="46"/>
      <c r="H70" s="46"/>
      <c r="I70" s="46"/>
    </row>
    <row r="71" spans="1:9" ht="20.25" x14ac:dyDescent="0.3">
      <c r="A71" s="48" t="s">
        <v>93</v>
      </c>
      <c r="B71" s="46">
        <v>85917248</v>
      </c>
      <c r="C71" s="46">
        <f>81917248-B71</f>
        <v>-4000000</v>
      </c>
      <c r="D71" s="24">
        <f t="shared" si="3"/>
        <v>81917248</v>
      </c>
      <c r="E71" s="47"/>
      <c r="F71" s="48" t="s">
        <v>94</v>
      </c>
      <c r="G71" s="46"/>
      <c r="H71" s="46"/>
      <c r="I71" s="46"/>
    </row>
    <row r="72" spans="1:9" ht="20.25" x14ac:dyDescent="0.3">
      <c r="A72" s="48" t="s">
        <v>95</v>
      </c>
      <c r="B72" s="46">
        <v>34989079</v>
      </c>
      <c r="C72" s="46">
        <f>41674267-B72</f>
        <v>6685188</v>
      </c>
      <c r="D72" s="24">
        <f t="shared" si="3"/>
        <v>41674267</v>
      </c>
      <c r="E72" s="47"/>
      <c r="F72" s="48" t="s">
        <v>96</v>
      </c>
      <c r="G72" s="46"/>
      <c r="H72" s="46"/>
      <c r="I72" s="46"/>
    </row>
    <row r="73" spans="1:9" ht="20.25" x14ac:dyDescent="0.3">
      <c r="A73" s="48" t="s">
        <v>97</v>
      </c>
      <c r="B73" s="46"/>
      <c r="C73" s="46"/>
      <c r="D73" s="24">
        <f t="shared" si="3"/>
        <v>0</v>
      </c>
      <c r="E73" s="47"/>
      <c r="F73" s="48" t="s">
        <v>65</v>
      </c>
      <c r="G73" s="46"/>
      <c r="H73" s="46"/>
      <c r="I73" s="46"/>
    </row>
    <row r="74" spans="1:9" ht="20.25" x14ac:dyDescent="0.3">
      <c r="A74" s="48" t="s">
        <v>98</v>
      </c>
      <c r="B74" s="46"/>
      <c r="C74" s="46"/>
      <c r="D74" s="24">
        <f t="shared" si="3"/>
        <v>0</v>
      </c>
      <c r="E74" s="47"/>
      <c r="F74" s="48" t="s">
        <v>99</v>
      </c>
      <c r="G74" s="46"/>
      <c r="H74" s="46"/>
      <c r="I74" s="46"/>
    </row>
    <row r="75" spans="1:9" ht="20.25" x14ac:dyDescent="0.3">
      <c r="A75" s="48" t="s">
        <v>100</v>
      </c>
      <c r="B75" s="46"/>
      <c r="C75" s="46"/>
      <c r="D75" s="24">
        <f t="shared" si="3"/>
        <v>0</v>
      </c>
      <c r="E75" s="47"/>
      <c r="F75" s="48" t="s">
        <v>69</v>
      </c>
      <c r="G75" s="46"/>
      <c r="H75" s="46"/>
      <c r="I75" s="46">
        <f>G75+H75</f>
        <v>0</v>
      </c>
    </row>
    <row r="76" spans="1:9" ht="20.25" x14ac:dyDescent="0.3">
      <c r="A76" s="48" t="s">
        <v>101</v>
      </c>
      <c r="B76" s="46"/>
      <c r="C76" s="46"/>
      <c r="D76" s="24">
        <f t="shared" si="3"/>
        <v>0</v>
      </c>
      <c r="E76" s="47"/>
      <c r="F76" s="48" t="s">
        <v>71</v>
      </c>
      <c r="G76" s="46"/>
      <c r="H76" s="46"/>
      <c r="I76" s="46"/>
    </row>
    <row r="77" spans="1:9" ht="20.25" x14ac:dyDescent="0.3">
      <c r="A77" s="48" t="s">
        <v>102</v>
      </c>
      <c r="B77" s="46"/>
      <c r="C77" s="46"/>
      <c r="D77" s="24">
        <f t="shared" si="3"/>
        <v>0</v>
      </c>
      <c r="E77" s="47"/>
      <c r="F77" s="48" t="s">
        <v>103</v>
      </c>
      <c r="G77" s="46"/>
      <c r="H77" s="46"/>
      <c r="I77" s="46"/>
    </row>
    <row r="78" spans="1:9" ht="20.25" x14ac:dyDescent="0.3">
      <c r="A78" s="48" t="s">
        <v>104</v>
      </c>
      <c r="B78" s="46"/>
      <c r="C78" s="46"/>
      <c r="D78" s="24">
        <f t="shared" si="3"/>
        <v>0</v>
      </c>
      <c r="E78" s="47"/>
      <c r="F78" s="48" t="s">
        <v>105</v>
      </c>
      <c r="G78" s="46"/>
      <c r="H78" s="46"/>
      <c r="I78" s="46"/>
    </row>
    <row r="79" spans="1:9" ht="20.25" x14ac:dyDescent="0.3">
      <c r="A79" s="48" t="s">
        <v>106</v>
      </c>
      <c r="B79" s="46"/>
      <c r="C79" s="46"/>
      <c r="D79" s="24">
        <f t="shared" si="3"/>
        <v>0</v>
      </c>
      <c r="E79" s="47"/>
      <c r="F79" s="48" t="s">
        <v>107</v>
      </c>
      <c r="G79" s="46"/>
      <c r="H79" s="46"/>
      <c r="I79" s="46"/>
    </row>
    <row r="80" spans="1:9" ht="20.25" x14ac:dyDescent="0.3">
      <c r="A80" s="48" t="s">
        <v>108</v>
      </c>
      <c r="B80" s="46"/>
      <c r="C80" s="46"/>
      <c r="D80" s="24">
        <f t="shared" si="3"/>
        <v>0</v>
      </c>
      <c r="E80" s="50"/>
      <c r="F80" s="51" t="s">
        <v>109</v>
      </c>
      <c r="G80" s="46"/>
      <c r="H80" s="46"/>
      <c r="I80" s="46"/>
    </row>
    <row r="81" spans="1:9" ht="20.25" x14ac:dyDescent="0.3">
      <c r="A81" s="48" t="s">
        <v>110</v>
      </c>
      <c r="B81" s="46"/>
      <c r="C81" s="46"/>
      <c r="D81" s="24">
        <f t="shared" si="3"/>
        <v>0</v>
      </c>
      <c r="E81" s="50"/>
      <c r="F81" s="52"/>
      <c r="G81" s="46"/>
      <c r="H81" s="46"/>
      <c r="I81" s="46"/>
    </row>
    <row r="82" spans="1:9" ht="20.25" x14ac:dyDescent="0.3">
      <c r="A82" s="48" t="s">
        <v>111</v>
      </c>
      <c r="B82" s="46"/>
      <c r="C82" s="46"/>
      <c r="D82" s="24">
        <f t="shared" si="3"/>
        <v>0</v>
      </c>
      <c r="E82" s="50"/>
      <c r="F82" s="51"/>
      <c r="G82" s="46"/>
      <c r="H82" s="46"/>
      <c r="I82" s="46"/>
    </row>
    <row r="83" spans="1:9" ht="20.25" x14ac:dyDescent="0.3">
      <c r="A83" s="48" t="s">
        <v>112</v>
      </c>
      <c r="B83" s="46"/>
      <c r="C83" s="46"/>
      <c r="D83" s="24">
        <f t="shared" si="3"/>
        <v>0</v>
      </c>
      <c r="E83" s="50"/>
      <c r="F83" s="51"/>
      <c r="G83" s="46"/>
      <c r="H83" s="46"/>
      <c r="I83" s="46"/>
    </row>
    <row r="84" spans="1:9" ht="21" thickBot="1" x14ac:dyDescent="0.3">
      <c r="A84" s="53" t="s">
        <v>113</v>
      </c>
      <c r="B84" s="46"/>
      <c r="C84" s="46"/>
      <c r="D84" s="46"/>
      <c r="E84" s="50"/>
      <c r="F84" s="51"/>
      <c r="G84" s="46"/>
      <c r="H84" s="46"/>
      <c r="I84" s="46"/>
    </row>
    <row r="85" spans="1:9" ht="21" thickBot="1" x14ac:dyDescent="0.3">
      <c r="A85" s="12" t="s">
        <v>114</v>
      </c>
      <c r="B85" s="40">
        <f>SUM(B55:B84)</f>
        <v>644267404</v>
      </c>
      <c r="C85" s="40">
        <f>SUM(C55:C84)</f>
        <v>107452792</v>
      </c>
      <c r="D85" s="40">
        <f>SUM(D55:D84)</f>
        <v>751720196</v>
      </c>
      <c r="E85" s="47"/>
      <c r="F85" s="12" t="s">
        <v>115</v>
      </c>
      <c r="G85" s="40">
        <f>SUM(G55:G84)</f>
        <v>644267404</v>
      </c>
      <c r="H85" s="40">
        <f>SUM(H55:H84)</f>
        <v>107452792</v>
      </c>
      <c r="I85" s="40">
        <f>SUM(I55:I84)</f>
        <v>751720196</v>
      </c>
    </row>
    <row r="87" spans="1:9" x14ac:dyDescent="0.25">
      <c r="C87" s="25"/>
    </row>
    <row r="88" spans="1:9" x14ac:dyDescent="0.25">
      <c r="B88" s="54"/>
      <c r="D88" s="54"/>
      <c r="G88" s="54"/>
      <c r="I88" s="54"/>
    </row>
    <row r="89" spans="1:9" ht="18.75" x14ac:dyDescent="0.3">
      <c r="B89" s="59">
        <f>+B44+B85</f>
        <v>1109115923</v>
      </c>
      <c r="C89" s="59">
        <f t="shared" ref="C89:D89" si="4">+C44+C85</f>
        <v>247940363</v>
      </c>
      <c r="D89" s="59">
        <f t="shared" si="4"/>
        <v>1357056286</v>
      </c>
    </row>
    <row r="90" spans="1:9" ht="15.75" x14ac:dyDescent="0.25">
      <c r="B90" s="55"/>
      <c r="C90" s="56"/>
      <c r="D90" s="55"/>
      <c r="E90" s="56"/>
      <c r="F90" s="56"/>
      <c r="G90" s="55"/>
      <c r="H90" s="56"/>
      <c r="I90" s="55"/>
    </row>
    <row r="93" spans="1:9" x14ac:dyDescent="0.25">
      <c r="D93" s="25"/>
    </row>
    <row r="98" spans="4:4" x14ac:dyDescent="0.25">
      <c r="D98" s="25"/>
    </row>
  </sheetData>
  <mergeCells count="12">
    <mergeCell ref="J31:K31"/>
    <mergeCell ref="J32:K32"/>
    <mergeCell ref="A47:D47"/>
    <mergeCell ref="F47:I47"/>
    <mergeCell ref="A53:D53"/>
    <mergeCell ref="F53:I53"/>
    <mergeCell ref="J26:K26"/>
    <mergeCell ref="A3:D3"/>
    <mergeCell ref="F3:I3"/>
    <mergeCell ref="A12:D12"/>
    <mergeCell ref="F12:I12"/>
    <mergeCell ref="J25:K2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8" orientation="landscape" r:id="rId1"/>
  <rowBreaks count="1" manualBreakCount="1">
    <brk id="44" max="8" man="1"/>
  </rowBreaks>
  <colBreaks count="2" manualBreakCount="2">
    <brk id="9" max="85" man="1"/>
    <brk id="10" max="8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3" ma:contentTypeDescription="Create a new document." ma:contentTypeScope="" ma:versionID="4a9afb524099455042e365180ef4dcef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a028a6d9c35a412546fa5634681fc389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BACF4-EE6F-440A-A58E-AE1A16E64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A2A2E1-9A66-45FB-818A-471A78F1A63D}">
  <ds:schemaRefs>
    <ds:schemaRef ds:uri="http://purl.org/dc/elements/1.1/"/>
    <ds:schemaRef ds:uri="http://schemas.microsoft.com/office/2006/metadata/properties"/>
    <ds:schemaRef ds:uri="aeaaafad-0aeb-47f1-beb2-3e40a0446ae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794cbd40-fc6d-4c0a-9217-0f6cd4b2611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2022 à notifier</vt:lpstr>
      <vt:lpstr>'Budget 2022 à notifier'!Zone_d_impression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Schenineda</dc:creator>
  <cp:lastModifiedBy>benjamin yao</cp:lastModifiedBy>
  <cp:revision/>
  <cp:lastPrinted>2021-03-23T15:16:37Z</cp:lastPrinted>
  <dcterms:created xsi:type="dcterms:W3CDTF">2020-10-26T16:13:38Z</dcterms:created>
  <dcterms:modified xsi:type="dcterms:W3CDTF">2022-02-11T15:58:39Z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</Properties>
</file>